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8070" tabRatio="931" firstSheet="0" activeTab="1"/>
  </bookViews>
  <sheets>
    <sheet name="Du toan năm 2023" sheetId="1" r:id="rId1"/>
    <sheet name="Bang cong viec chi tiet" sheetId="2" r:id="rId2"/>
  </sheets>
  <definedNames>
    <definedName name="_xlnm.Print_Titles" localSheetId="0">'Du toan năm 2023'!$5:$6</definedName>
  </definedNames>
  <calcPr fullCalcOnLoad="1"/>
</workbook>
</file>

<file path=xl/sharedStrings.xml><?xml version="1.0" encoding="utf-8"?>
<sst xmlns="http://schemas.openxmlformats.org/spreadsheetml/2006/main" count="269" uniqueCount="222">
  <si>
    <t>Nhóm, loại công việc</t>
  </si>
  <si>
    <t>Mã hiệu</t>
  </si>
  <si>
    <t>Ghi chú</t>
  </si>
  <si>
    <t>I</t>
  </si>
  <si>
    <t>MT2.03.00</t>
  </si>
  <si>
    <t xml:space="preserve">Tấn </t>
  </si>
  <si>
    <t>MT2.03.01</t>
  </si>
  <si>
    <t>MT3.01.00</t>
  </si>
  <si>
    <t>MT2.02.00</t>
  </si>
  <si>
    <t>Tấn</t>
  </si>
  <si>
    <t>A</t>
  </si>
  <si>
    <t>Công tác duy trì vệ sinh đường phố ban ngày bằng thủ công</t>
  </si>
  <si>
    <t>MT1.01.00</t>
  </si>
  <si>
    <t>Công tác quét, gom rác đường phố bằng thủ công</t>
  </si>
  <si>
    <t>MT1.02.00</t>
  </si>
  <si>
    <t>MT1.02.01</t>
  </si>
  <si>
    <t>Quét hè</t>
  </si>
  <si>
    <t>MT1.02.02</t>
  </si>
  <si>
    <t>Công tác duy trì dải phân cách bằng thủ công:</t>
  </si>
  <si>
    <t>MT1.03.00</t>
  </si>
  <si>
    <t>MT1.04.00</t>
  </si>
  <si>
    <t xml:space="preserve">II </t>
  </si>
  <si>
    <t>MT2.04.00</t>
  </si>
  <si>
    <t>B</t>
  </si>
  <si>
    <t>TT</t>
  </si>
  <si>
    <t>Đơn vị 
tính</t>
  </si>
  <si>
    <t>Đơn giá
(đồng)</t>
  </si>
  <si>
    <t xml:space="preserve">Diện tích, khối lượng </t>
  </si>
  <si>
    <t>Tổng kinh phí
(đồng)</t>
  </si>
  <si>
    <t>C</t>
  </si>
  <si>
    <t>D</t>
  </si>
  <si>
    <t>Công tác quét, gom rác trên hè, đường phố  phố bằng thủ công</t>
  </si>
  <si>
    <t>Km</t>
  </si>
  <si>
    <r>
      <t>10.000m</t>
    </r>
    <r>
      <rPr>
        <i/>
        <vertAlign val="superscript"/>
        <sz val="10"/>
        <rFont val="Times New Roman"/>
        <family val="1"/>
      </rPr>
      <t>2</t>
    </r>
  </si>
  <si>
    <t>Công tác thu gom, vận chuyển chất thải rắn sinh hoạt</t>
  </si>
  <si>
    <t xml:space="preserve">Xe ≤ 5 tấn </t>
  </si>
  <si>
    <t>MT2.02.01</t>
  </si>
  <si>
    <t xml:space="preserve">Công tác vệ sinh thùng thu gom rác sinh hoạt </t>
  </si>
  <si>
    <t xml:space="preserve">Thùng </t>
  </si>
  <si>
    <t>Quét đường</t>
  </si>
  <si>
    <t>Công tác tua vỉa hè, thu dọn phế thải ở gốc cây, cột điện, miệng cống hàm ếch</t>
  </si>
  <si>
    <t>Dự toán năm 2023</t>
  </si>
  <si>
    <t>Dự toán năm 2024</t>
  </si>
  <si>
    <t>Dự toán năm 2025</t>
  </si>
  <si>
    <t>Công tác thu gom rác sinh hoạt từ các thùng rác vận chuyển đến địa điểm đổ rác với cự ly bình quân 20km</t>
  </si>
  <si>
    <t>Công tác vận chuyển rác sinh hoạt bằng xe ép rác kín (hooklip) với cự ly thu gom và vận chuyển bình quân 20km. (39km,HS 1,38)</t>
  </si>
  <si>
    <t>Tính bằng 50% giá định mức</t>
  </si>
  <si>
    <t>2.1</t>
  </si>
  <si>
    <t>2.2</t>
  </si>
  <si>
    <t xml:space="preserve">Xe  &lt; 10 tấn </t>
  </si>
  <si>
    <t>4=1*2*3</t>
  </si>
  <si>
    <t>6=1*2*5</t>
  </si>
  <si>
    <t>8=1*2*7</t>
  </si>
  <si>
    <t>10=1*2*9</t>
  </si>
  <si>
    <t>Hệ số 1,38</t>
  </si>
  <si>
    <t>Số ngày/lần thực hiện</t>
  </si>
  <si>
    <t>Dự toán
(đồng)</t>
  </si>
  <si>
    <t>Dự toán 
(đồng)</t>
  </si>
  <si>
    <t>Diện tích, khối lượng 1 ngày</t>
  </si>
  <si>
    <t>Chi phí lựa chọn thầu</t>
  </si>
  <si>
    <t>Tư vấn lựa chọn nhà thầu (lập hồ sơ mời thầu, đánh giá hồ sơ dự thầu) {0,2% x (I+II)}</t>
  </si>
  <si>
    <t>%</t>
  </si>
  <si>
    <t>Thẩm định hồ sơ mời thầu; thẩm định kết quả lựa chọn thầu {0,1%*(I+II)}</t>
  </si>
  <si>
    <r>
      <t xml:space="preserve">Cộng (A+C)
</t>
    </r>
    <r>
      <rPr>
        <sz val="10"/>
        <rFont val="Times New Roman"/>
        <family val="1"/>
      </rPr>
      <t>(làm tròn số)</t>
    </r>
  </si>
  <si>
    <r>
      <t xml:space="preserve">Tổng cộng (A+B+C)
</t>
    </r>
    <r>
      <rPr>
        <sz val="10"/>
        <rFont val="Times New Roman"/>
        <family val="1"/>
      </rPr>
      <t>(làm tròn số)</t>
    </r>
  </si>
  <si>
    <t>CỘNG</t>
  </si>
  <si>
    <t xml:space="preserve">                              </t>
  </si>
  <si>
    <t>Thực hiện 345 ngày</t>
  </si>
  <si>
    <t>Thực hiện 180 ngày</t>
  </si>
  <si>
    <t>BIỂU CHI TIẾT</t>
  </si>
  <si>
    <t xml:space="preserve">KẾT QUẢ XÁC ĐỊNH CÔNG TÁC QUYÉT, GOM RÁC TRÊN VỈA HÈ, ĐƯỜNG PHỐ BẰNG THỦ CÔNG
Trên địa bàn thị trấn Thất Khê </t>
  </si>
  <si>
    <t>STT</t>
  </si>
  <si>
    <t>Hạng mục công việc</t>
  </si>
  <si>
    <t>Đơn vị tính</t>
  </si>
  <si>
    <t>Điểm đầu</t>
  </si>
  <si>
    <t>Điểm cuối</t>
  </si>
  <si>
    <t>Chiều rộng</t>
  </si>
  <si>
    <t>Chiều dài</t>
  </si>
  <si>
    <t>Tổng</t>
  </si>
  <si>
    <t xml:space="preserve">Đường Cẩu Pung (đoạn nhà bà Sửu Dì) </t>
  </si>
  <si>
    <t>Đầu rạp Khu 3</t>
  </si>
  <si>
    <t>Đường Bông Lau Khu 2</t>
  </si>
  <si>
    <t>Từ đường Hoàng Văn Thụ Khu 2</t>
  </si>
  <si>
    <t>Giáp đường Cẩu Pung Khu 3</t>
  </si>
  <si>
    <t>Đường Cẩu Pung (đoạn nhà bà Hiên Thơi) giáp đường 21/8 đến đường Thanh Niên Khu 4</t>
  </si>
  <si>
    <t xml:space="preserve">Đường Cẩu Pung (đoạn nhà bà Hiên Thơi) </t>
  </si>
  <si>
    <t>Đường 21/8 đến đường 
Thanh Niên Khu 4</t>
  </si>
  <si>
    <t>Đường Cốc Lùng (hàng thịt chín) đến nhà cô Lựu Khu 3</t>
  </si>
  <si>
    <t xml:space="preserve">Đường Cốc Lùng </t>
  </si>
  <si>
    <t>Nhà cô Lựu Khu 3</t>
  </si>
  <si>
    <t>Đường Vàng Cai, Xá Cái Khu 3</t>
  </si>
  <si>
    <t>Đường Vàng Cai</t>
  </si>
  <si>
    <t>Đường Xá Cái</t>
  </si>
  <si>
    <t>Đường HVT Khu 2 đến ngã tư đường 10/10</t>
  </si>
  <si>
    <t>Đường Hoàng Văn Thụ K2</t>
  </si>
  <si>
    <t>Ngã tư đường 10/10</t>
  </si>
  <si>
    <t>Đường Thanh Niên từ đoạn nhà Thanh Hằng đến ngã ba đường Pắc Giàng</t>
  </si>
  <si>
    <t xml:space="preserve"> Đoạn nhà Thanh Hằng </t>
  </si>
  <si>
    <t>Ngã ba đường Pắc Giàng</t>
  </si>
  <si>
    <t>Đường Cẩu Pung giáp quốc lộ (ngã 4) rẽ 
đường 21/8 đến cầu Pác Luồng Khu 3</t>
  </si>
  <si>
    <t>Đường Cẩu Pung giáp quốc lộ (ngã 4)</t>
  </si>
  <si>
    <t>Đường 21/8 đến cầu Pác Luồng Khu 3</t>
  </si>
  <si>
    <t>Đường Nà Nghiều từ ngã tư ''Toàn Hải'' đến nhà ''anh Bằng'' Nà Cáy</t>
  </si>
  <si>
    <t xml:space="preserve">Đường Nà Nghiều từ ngã tư '' Toàn Hải '' </t>
  </si>
  <si>
    <t>Nhà '' anh Bằng '' Nà Cáy</t>
  </si>
  <si>
    <t>Từ ngã ba đường Hoàng Văn Thụ rẽ lên Bãi đỗ xe thị trấn Thất Khê</t>
  </si>
  <si>
    <t xml:space="preserve">Từ ngã ba đường Hoàng Văn Thụ </t>
  </si>
  <si>
    <t>Lên Bãi đỗ xe thị trấn</t>
  </si>
  <si>
    <t>Từ gốc gạo đến ngã ba đường Hoàng Văn Thụ (Khu 1)</t>
  </si>
  <si>
    <t xml:space="preserve">Từ gốc gạo </t>
  </si>
  <si>
    <t>Ngã ba đường Hoàng Văn Thụ (Khu 1)</t>
  </si>
  <si>
    <t xml:space="preserve">Ngã ba Pắc Giàng </t>
  </si>
  <si>
    <t>Ngã ba đường 21/8 K3</t>
  </si>
  <si>
    <t xml:space="preserve">Từ đường 21/8 giáp đường Hoàng Văn Thụ (Loan Vang) đến giáp đầu chợ A Khu 3: </t>
  </si>
  <si>
    <t xml:space="preserve">Đường 21/8 giáp đường Hoàng Văn Thụ </t>
  </si>
  <si>
    <t>Đầu chợ A Khu 3</t>
  </si>
  <si>
    <t>Từ ngã tư đường 10/10 (Khu 2) đến giáp đường Thanh Niên (Khu 4)</t>
  </si>
  <si>
    <t>Ngã tư đường 10/10 (Khu 2)</t>
  </si>
  <si>
    <t>Đường Thanh Niên (Khu 4)</t>
  </si>
  <si>
    <t>Ngõ Thà Lác Phố Bắc Khê Khu 1</t>
  </si>
  <si>
    <t>Đầu ngõ Thà Lác Khu 1</t>
  </si>
  <si>
    <t>Cuối ngõ Thà Lác Khu 1</t>
  </si>
  <si>
    <t xml:space="preserve">Ngõ 13 và ngõ 15 đường HVT (đường lên Huyện ủy và UBND huyện)  </t>
  </si>
  <si>
    <t>Ngõ 13-đường đôi lên cổng Huyện ủy</t>
  </si>
  <si>
    <t>Ngõ 15-đường đôi lên cổng Ủy ban nhân dân huyện</t>
  </si>
  <si>
    <t>Từ đầu đường Hoàng Văn Thụ (Khu 2)
 giáp đầu thôn Nà Cạn</t>
  </si>
  <si>
    <t>Đầu đường HVT (Khu 2)</t>
  </si>
  <si>
    <t>Đầu thôn Nà Cạn</t>
  </si>
  <si>
    <t>Đường Hoà Bình Khu 2</t>
  </si>
  <si>
    <t>Đầu đường Hoà Bình Khu 2</t>
  </si>
  <si>
    <t>Cuối đường Hoà Bình K2</t>
  </si>
  <si>
    <t>Ngõ Khí Tượng Khu 5</t>
  </si>
  <si>
    <t>Đường Pắc Giàng  Khu 4</t>
  </si>
  <si>
    <t>Đầu đường Pắc Giàng</t>
  </si>
  <si>
    <t>Cuối đường Pắc Giàng</t>
  </si>
  <si>
    <t>II</t>
  </si>
  <si>
    <t>Công tác quyét, gom rác đường phố bằng thủ công</t>
  </si>
  <si>
    <t>a</t>
  </si>
  <si>
    <t>m2</t>
  </si>
  <si>
    <t>Khuôn viên khu chợ B</t>
  </si>
  <si>
    <t>Đầu chợ B</t>
  </si>
  <si>
    <t>Cuối chợ B</t>
  </si>
  <si>
    <t xml:space="preserve">Đường Cẩu Pung đoạn đầu Chợ A Thất Khê, quét hàng hoa quả </t>
  </si>
  <si>
    <t>Đầu Chợ A Thất Khê</t>
  </si>
  <si>
    <t>Cuối hàng hoa quả chợ A</t>
  </si>
  <si>
    <t>Đường 21/8</t>
  </si>
  <si>
    <t>Đầu chợ A</t>
  </si>
  <si>
    <t>Nhà bà Vân-Hợi</t>
  </si>
  <si>
    <t>Đường Đoỏng Moóc</t>
  </si>
  <si>
    <t>Giữa đường Thanh Niên (Quán bún cá)</t>
  </si>
  <si>
    <t>b</t>
  </si>
  <si>
    <t>Đường đôi Quốc lộ 4a</t>
  </si>
  <si>
    <t>Từ cổng trào thôn Cắp Kẻ</t>
  </si>
  <si>
    <t>Cổng trào khu 5</t>
  </si>
  <si>
    <t>III</t>
  </si>
  <si>
    <t>Công tác duy trì dải phân cách bằng thủ công</t>
  </si>
  <si>
    <t>km</t>
  </si>
  <si>
    <t>Cổng trào Khu 5 Quốc lộ 4A</t>
  </si>
  <si>
    <t>Cổng trào thôn Cắp Kẻ</t>
  </si>
  <si>
    <t>IV</t>
  </si>
  <si>
    <t>Đường Cẩu Pung (đoạn nhà bà Sửu Dì) giáp đường 21/8 đến đầu rạp Khu 3</t>
  </si>
  <si>
    <t>Đường Thanh Niên từ ngã ba Pắc Giàng đến ngã ba đường 21/8 Khu 3</t>
  </si>
  <si>
    <t>V</t>
  </si>
  <si>
    <t>MT1.05.00</t>
  </si>
  <si>
    <t>Công tác duy trì vệ sinh ngõ xóm (rộng &gt; 1,5 m) bằng thủ công</t>
  </si>
  <si>
    <t>Đặt thùng 
đựng rác tại các điểm khu dân cư và vận chuyển về điểm tập kết</t>
  </si>
  <si>
    <t>Đường Nà Phái: từ quốc lộ 4A rẽ đến nhà văn hóa Nà phục</t>
  </si>
  <si>
    <t>Đường Nà Phái từ QL 4A</t>
  </si>
  <si>
    <t>Đầu cầu Nà Phục</t>
  </si>
  <si>
    <t>Đầu cầu Nà Phục đến ngã ba Cốc Phát</t>
  </si>
  <si>
    <t>Ngã ba thôn Cốc Phát</t>
  </si>
  <si>
    <t>Đường thôn Nà Sảng</t>
  </si>
  <si>
    <t>Đầu thôn Nà Sảng</t>
  </si>
  <si>
    <t>Cuối thôn Nà Sảng</t>
  </si>
  <si>
    <t xml:space="preserve">Ngã ba đường Hoàng Văn Thụ rẽ đường Nà Trào đến hết địa phận thị trấn </t>
  </si>
  <si>
    <t xml:space="preserve">Ngã ba đường HVT QL 4A rẽ đường Nà Trào </t>
  </si>
  <si>
    <t>Hết địa phận thị trấn Thất Khê</t>
  </si>
  <si>
    <t>Phố Lụt Khu 3</t>
  </si>
  <si>
    <t>Đầu ngõ 1 Cẩu Pung Khu 3</t>
  </si>
  <si>
    <t>Cuối ngõ 2 Cẩu Pung K 3</t>
  </si>
  <si>
    <t>Đường Lò Sấy Khu 2</t>
  </si>
  <si>
    <t>Đầu đường Lò Sấy Khu 2</t>
  </si>
  <si>
    <t>Cuốiđường Lò Sấy K 2</t>
  </si>
  <si>
    <t>Ngõ Trường THCS Thất Khê giáp đường Nà Sảng ra đường Hoàng Văn Thụ Khu 2</t>
  </si>
  <si>
    <t xml:space="preserve">Trường THCS Thất Khê </t>
  </si>
  <si>
    <t>Đường Nà Sảng ra đường Hoàng Văn Thụ Khu 2</t>
  </si>
  <si>
    <t>Khu tập thể Trường THPT Tràng Định khu 1</t>
  </si>
  <si>
    <t>Đầu ngõ khu tập thể nhà Trường</t>
  </si>
  <si>
    <t xml:space="preserve">Cuối ngõ khu tập thể  </t>
  </si>
  <si>
    <t>Ngõ nhà Văn hóa Khu 1</t>
  </si>
  <si>
    <t>Đầu ngõ nhà Văn hóa Khu 1</t>
  </si>
  <si>
    <t>Cuối ngõ nhà Văn hóa K1</t>
  </si>
  <si>
    <t>Ngõ nhà Thờ Khu 1</t>
  </si>
  <si>
    <t>Đầu ngõ nhà Thờ Khu 1</t>
  </si>
  <si>
    <t>Cuối ngõ nhà Thờ Khu 1</t>
  </si>
  <si>
    <t>Ngõ Phai Dài Khu 1</t>
  </si>
  <si>
    <t>Đầu ngõ Phai Dài Khu 1</t>
  </si>
  <si>
    <t>Cuối ngõ Phai Dài Khu 1</t>
  </si>
  <si>
    <t>Ngõ 14 Khu 5</t>
  </si>
  <si>
    <t>Đầu ngõ 14 Khu 5</t>
  </si>
  <si>
    <t>Ngõ 16 Khu 5</t>
  </si>
  <si>
    <t>Ngõ 20 Khu 5</t>
  </si>
  <si>
    <t>Ngõ Ngô Thỳ Sỹ đến nhà Văn hóa Khu 5</t>
  </si>
  <si>
    <t xml:space="preserve">Ngõ 1 đường Nà Cạn giáp bệnh viện </t>
  </si>
  <si>
    <t>Đường chính thôn Cắp Kẻ</t>
  </si>
  <si>
    <t>Đường đôi</t>
  </si>
  <si>
    <t>Cuối thôn Cắp Kẻ</t>
  </si>
  <si>
    <t>Ngõ Cốc Phát</t>
  </si>
  <si>
    <t>Từ đường đôi</t>
  </si>
  <si>
    <t>Cuối ngõ</t>
  </si>
  <si>
    <t>Ngõ Bờ mương thôn Nà Cáy</t>
  </si>
  <si>
    <t>Quốc lộ 3B</t>
  </si>
  <si>
    <t>Cuối đường bê tông</t>
  </si>
  <si>
    <t>CHI PHÍ LỰA CHỌN
 NHÀ THẦU</t>
  </si>
  <si>
    <t xml:space="preserve"> % </t>
  </si>
  <si>
    <t>Tư vấn lập hồ sơ mời
 thầu, đánh giá hồ sơ dự
 thầu (0,2% x A8)</t>
  </si>
  <si>
    <t>Thẩm định hồ sơ mời
 thầu, thẩm định kết quả lựa 
chọn nhà thầu (0,1% x A8)</t>
  </si>
  <si>
    <t>Thực hiện từ ngày 01/01/2023
đến ngày  31/12/2023</t>
  </si>
  <si>
    <t>KINH PHÍ THU GOM, VẬN CHUYỂN RÁC THẢI SINH HOẠT</t>
  </si>
  <si>
    <t>KINH PHÍ DỊCH VỤ XỬ LÝ CHẤT THẢI RẮN SINH HOẠT</t>
  </si>
  <si>
    <t>DỰ TOÁN DỊCH VỤ  THU GOM, VẬN CHUYỂN RÁC THẢI SINH HOẠT 
VÀ XỬ LÝ CHẤT THẢI RẮN ĐÔ THỊ TRÊN ĐỊA BÀN HUYỆN TRÀNG ĐỊNH
Từ ngày 01/01/2023 đến ngày 31/12/2023 (12 tháng)</t>
  </si>
  <si>
    <t>(Kèm theo Quyết định số  2928/QĐ-UBND ngày  01/11/2022 của Ủy ban nhân dân huyện Tràng Định)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</si>
</sst>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_(* #,##0.0_);_(* \(#,##0.0\);_(* &quot;-&quot;??_);_(@_)"/>
    <numFmt numFmtId="175" formatCode="#,##0.000"/>
    <numFmt numFmtId="176" formatCode="#,##0.0"/>
    <numFmt numFmtId="177" formatCode="_(* #,##0.0_);_(* \(#,##0.0\);_(* &quot;-&quot;?_);_(@_)"/>
    <numFmt numFmtId="178" formatCode="_(* #,##0_);_(* \(#,##0\);_(* &quot;-&quot;??_);_(@_)"/>
    <numFmt numFmtId="179" formatCode="#,##0.0000"/>
    <numFmt numFmtId="180" formatCode="0.0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A]dd\ mmmm\ yyyy"/>
  </numFmts>
  <fonts count="61">
    <font>
      <sz val="12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2" applyNumberForma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1" applyNumberFormat="0" applyAlignment="0" applyProtection="0"/>
    <xf numFmtId="0" fontId="55" fillId="0" borderId="6" applyNumberFormat="0" applyFill="0" applyAlignment="0" applyProtection="0"/>
    <xf numFmtId="0" fontId="56" fillId="33" borderId="0" applyNumberFormat="0" applyBorder="0" applyAlignment="0" applyProtection="0"/>
    <xf numFmtId="0" fontId="0" fillId="34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 wrapText="1"/>
    </xf>
    <xf numFmtId="175" fontId="5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5" fontId="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175" fontId="5" fillId="0" borderId="10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 wrapText="1"/>
    </xf>
    <xf numFmtId="173" fontId="5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179" fontId="5" fillId="0" borderId="10" xfId="0" applyNumberFormat="1" applyFont="1" applyBorder="1" applyAlignment="1">
      <alignment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175" fontId="3" fillId="0" borderId="10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 wrapText="1"/>
    </xf>
    <xf numFmtId="178" fontId="4" fillId="0" borderId="10" xfId="41" applyNumberFormat="1" applyFont="1" applyFill="1" applyBorder="1" applyAlignment="1">
      <alignment horizontal="center" vertical="center" wrapText="1"/>
    </xf>
    <xf numFmtId="171" fontId="8" fillId="0" borderId="10" xfId="4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74" fontId="3" fillId="0" borderId="10" xfId="41" applyNumberFormat="1" applyFont="1" applyFill="1" applyBorder="1" applyAlignment="1">
      <alignment horizontal="center" vertical="center" wrapText="1"/>
    </xf>
    <xf numFmtId="178" fontId="3" fillId="0" borderId="10" xfId="41" applyNumberFormat="1" applyFont="1" applyFill="1" applyBorder="1" applyAlignment="1">
      <alignment horizontal="center" vertical="center" wrapText="1"/>
    </xf>
    <xf numFmtId="174" fontId="3" fillId="0" borderId="10" xfId="41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174" fontId="4" fillId="0" borderId="10" xfId="41" applyNumberFormat="1" applyFont="1" applyFill="1" applyBorder="1" applyAlignment="1">
      <alignment horizontal="center" vertical="center" wrapText="1"/>
    </xf>
    <xf numFmtId="169" fontId="4" fillId="0" borderId="10" xfId="42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175" fontId="1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73" fontId="1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73" fontId="17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73" fontId="17" fillId="0" borderId="10" xfId="0" applyNumberFormat="1" applyFont="1" applyFill="1" applyBorder="1" applyAlignment="1">
      <alignment horizontal="right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right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mphasis 1" xfId="46"/>
    <cellStyle name="Emphasis 2" xfId="47"/>
    <cellStyle name="Emphasis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P6" sqref="P6"/>
    </sheetView>
  </sheetViews>
  <sheetFormatPr defaultColWidth="8.88671875" defaultRowHeight="15"/>
  <cols>
    <col min="1" max="1" width="4.5546875" style="0" customWidth="1"/>
    <col min="2" max="2" width="19.6640625" style="0" customWidth="1"/>
    <col min="3" max="3" width="7.4453125" style="0" customWidth="1"/>
    <col min="4" max="4" width="7.3359375" style="0" customWidth="1"/>
    <col min="5" max="5" width="5.99609375" style="0" customWidth="1"/>
    <col min="6" max="6" width="5.88671875" style="0" customWidth="1"/>
    <col min="7" max="7" width="8.4453125" style="0" customWidth="1"/>
    <col min="8" max="8" width="13.10546875" style="0" customWidth="1"/>
    <col min="9" max="9" width="6.99609375" style="0" hidden="1" customWidth="1"/>
    <col min="10" max="10" width="10.21484375" style="0" hidden="1" customWidth="1"/>
    <col min="11" max="11" width="6.4453125" style="0" hidden="1" customWidth="1"/>
    <col min="12" max="12" width="10.4453125" style="0" hidden="1" customWidth="1"/>
    <col min="13" max="13" width="6.5546875" style="0" hidden="1" customWidth="1"/>
    <col min="14" max="14" width="10.21484375" style="0" hidden="1" customWidth="1"/>
    <col min="15" max="15" width="9.77734375" style="0" customWidth="1"/>
  </cols>
  <sheetData>
    <row r="1" s="52" customFormat="1" ht="15">
      <c r="C1" s="53"/>
    </row>
    <row r="2" spans="1:20" s="52" customFormat="1" ht="58.5" customHeight="1">
      <c r="A2" s="140" t="s">
        <v>220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54"/>
      <c r="Q2" s="54"/>
      <c r="R2" s="54"/>
      <c r="S2" s="54"/>
      <c r="T2" s="54"/>
    </row>
    <row r="3" spans="1:20" s="52" customFormat="1" ht="29.25" customHeight="1">
      <c r="A3" s="147" t="s">
        <v>221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54"/>
      <c r="Q3" s="54"/>
      <c r="R3" s="54"/>
      <c r="S3" s="54"/>
      <c r="T3" s="54"/>
    </row>
    <row r="4" s="52" customFormat="1" ht="15">
      <c r="C4" s="53"/>
    </row>
    <row r="5" spans="1:18" s="52" customFormat="1" ht="28.5" customHeight="1">
      <c r="A5" s="141" t="s">
        <v>24</v>
      </c>
      <c r="B5" s="141" t="s">
        <v>0</v>
      </c>
      <c r="C5" s="141" t="s">
        <v>1</v>
      </c>
      <c r="D5" s="141" t="s">
        <v>25</v>
      </c>
      <c r="E5" s="142" t="s">
        <v>26</v>
      </c>
      <c r="F5" s="143" t="s">
        <v>55</v>
      </c>
      <c r="G5" s="145" t="s">
        <v>217</v>
      </c>
      <c r="H5" s="146"/>
      <c r="I5" s="141" t="s">
        <v>41</v>
      </c>
      <c r="J5" s="141"/>
      <c r="K5" s="148" t="s">
        <v>42</v>
      </c>
      <c r="L5" s="149"/>
      <c r="M5" s="148" t="s">
        <v>43</v>
      </c>
      <c r="N5" s="149"/>
      <c r="O5" s="142" t="s">
        <v>2</v>
      </c>
      <c r="R5" s="52" t="s">
        <v>66</v>
      </c>
    </row>
    <row r="6" spans="1:15" s="52" customFormat="1" ht="56.25" customHeight="1">
      <c r="A6" s="141"/>
      <c r="B6" s="141"/>
      <c r="C6" s="141"/>
      <c r="D6" s="141"/>
      <c r="E6" s="142"/>
      <c r="F6" s="144"/>
      <c r="G6" s="2" t="s">
        <v>58</v>
      </c>
      <c r="H6" s="1" t="s">
        <v>28</v>
      </c>
      <c r="I6" s="2" t="s">
        <v>27</v>
      </c>
      <c r="J6" s="1" t="s">
        <v>56</v>
      </c>
      <c r="K6" s="2" t="s">
        <v>27</v>
      </c>
      <c r="L6" s="1" t="s">
        <v>57</v>
      </c>
      <c r="M6" s="2" t="s">
        <v>27</v>
      </c>
      <c r="N6" s="1" t="s">
        <v>57</v>
      </c>
      <c r="O6" s="142"/>
    </row>
    <row r="7" spans="1:15" s="52" customFormat="1" ht="24.75" customHeight="1">
      <c r="A7" s="3" t="s">
        <v>10</v>
      </c>
      <c r="B7" s="3" t="s">
        <v>23</v>
      </c>
      <c r="C7" s="3" t="s">
        <v>29</v>
      </c>
      <c r="D7" s="3" t="s">
        <v>30</v>
      </c>
      <c r="E7" s="4">
        <v>1</v>
      </c>
      <c r="F7" s="4">
        <v>2</v>
      </c>
      <c r="G7" s="5">
        <v>3</v>
      </c>
      <c r="H7" s="5" t="s">
        <v>50</v>
      </c>
      <c r="I7" s="5">
        <v>5</v>
      </c>
      <c r="J7" s="5" t="s">
        <v>51</v>
      </c>
      <c r="K7" s="5">
        <v>7</v>
      </c>
      <c r="L7" s="5" t="s">
        <v>52</v>
      </c>
      <c r="M7" s="5">
        <v>9</v>
      </c>
      <c r="N7" s="5" t="s">
        <v>53</v>
      </c>
      <c r="O7" s="5">
        <v>12</v>
      </c>
    </row>
    <row r="8" spans="1:15" s="52" customFormat="1" ht="40.5" customHeight="1">
      <c r="A8" s="6" t="s">
        <v>10</v>
      </c>
      <c r="B8" s="37" t="s">
        <v>218</v>
      </c>
      <c r="C8" s="38"/>
      <c r="D8" s="38"/>
      <c r="E8" s="39"/>
      <c r="F8" s="39"/>
      <c r="G8" s="40"/>
      <c r="H8" s="11">
        <f>ROUND(H9+H20,-4)</f>
        <v>3417920000</v>
      </c>
      <c r="I8" s="11"/>
      <c r="J8" s="11">
        <f>J9+J20</f>
        <v>3311294213.4900002</v>
      </c>
      <c r="K8" s="11"/>
      <c r="L8" s="11">
        <f>L9+L20</f>
        <v>3417916970.04</v>
      </c>
      <c r="M8" s="11"/>
      <c r="N8" s="11">
        <f>N9+N20</f>
        <v>3524539726.59</v>
      </c>
      <c r="O8" s="40"/>
    </row>
    <row r="9" spans="1:15" s="52" customFormat="1" ht="43.5" customHeight="1">
      <c r="A9" s="14" t="s">
        <v>3</v>
      </c>
      <c r="B9" s="15" t="s">
        <v>31</v>
      </c>
      <c r="C9" s="14"/>
      <c r="D9" s="14"/>
      <c r="E9" s="16"/>
      <c r="F9" s="16"/>
      <c r="G9" s="17"/>
      <c r="H9" s="17">
        <f>H10+H11+H18+H19</f>
        <v>895627829.9399999</v>
      </c>
      <c r="I9" s="17"/>
      <c r="J9" s="17">
        <f>J10+J11+J18+J19</f>
        <v>895627829.9399999</v>
      </c>
      <c r="K9" s="17"/>
      <c r="L9" s="17">
        <f>L10+L11+L18+L19</f>
        <v>895627829.9399999</v>
      </c>
      <c r="M9" s="17"/>
      <c r="N9" s="17">
        <f>N10+N11+N18+N19</f>
        <v>895627829.9399999</v>
      </c>
      <c r="O9" s="25"/>
    </row>
    <row r="10" spans="1:15" s="52" customFormat="1" ht="44.25" customHeight="1">
      <c r="A10" s="19">
        <v>1</v>
      </c>
      <c r="B10" s="18" t="s">
        <v>11</v>
      </c>
      <c r="C10" s="19" t="s">
        <v>12</v>
      </c>
      <c r="D10" s="19" t="s">
        <v>32</v>
      </c>
      <c r="E10" s="20">
        <v>354062</v>
      </c>
      <c r="F10" s="42">
        <v>345</v>
      </c>
      <c r="G10" s="44">
        <v>4.637</v>
      </c>
      <c r="H10" s="20">
        <f>E10*F10*G10</f>
        <v>566415995.43</v>
      </c>
      <c r="I10" s="26">
        <f>G10</f>
        <v>4.637</v>
      </c>
      <c r="J10" s="20">
        <f>H10</f>
        <v>566415995.43</v>
      </c>
      <c r="K10" s="44">
        <f>I10</f>
        <v>4.637</v>
      </c>
      <c r="L10" s="20">
        <f>J10</f>
        <v>566415995.43</v>
      </c>
      <c r="M10" s="44">
        <f>I10</f>
        <v>4.637</v>
      </c>
      <c r="N10" s="20">
        <f>L10</f>
        <v>566415995.43</v>
      </c>
      <c r="O10" s="30"/>
    </row>
    <row r="11" spans="1:15" s="52" customFormat="1" ht="36" customHeight="1">
      <c r="A11" s="19">
        <v>2</v>
      </c>
      <c r="B11" s="18" t="s">
        <v>13</v>
      </c>
      <c r="C11" s="19" t="s">
        <v>14</v>
      </c>
      <c r="D11" s="19"/>
      <c r="E11" s="28"/>
      <c r="F11" s="55"/>
      <c r="G11" s="28"/>
      <c r="H11" s="20">
        <f>H12+H15</f>
        <v>164926602.51</v>
      </c>
      <c r="I11" s="20"/>
      <c r="J11" s="20">
        <f>J12+J15</f>
        <v>164926602.51</v>
      </c>
      <c r="K11" s="20"/>
      <c r="L11" s="20">
        <f>L12+L15</f>
        <v>164926602.51</v>
      </c>
      <c r="M11" s="20"/>
      <c r="N11" s="20">
        <f>N12+N15</f>
        <v>164926602.51</v>
      </c>
      <c r="O11" s="30"/>
    </row>
    <row r="12" spans="1:15" s="52" customFormat="1" ht="30.75" customHeight="1">
      <c r="A12" s="3" t="s">
        <v>47</v>
      </c>
      <c r="B12" s="21" t="s">
        <v>39</v>
      </c>
      <c r="C12" s="3" t="s">
        <v>15</v>
      </c>
      <c r="D12" s="22" t="s">
        <v>33</v>
      </c>
      <c r="E12" s="23"/>
      <c r="F12" s="24"/>
      <c r="G12" s="56">
        <v>0.5284</v>
      </c>
      <c r="H12" s="34">
        <f>H13+H14</f>
        <v>85979628.06</v>
      </c>
      <c r="I12" s="56">
        <v>0.5284</v>
      </c>
      <c r="J12" s="34">
        <f>H12</f>
        <v>85979628.06</v>
      </c>
      <c r="K12" s="56">
        <v>0.5284</v>
      </c>
      <c r="L12" s="34">
        <f>J12</f>
        <v>85979628.06</v>
      </c>
      <c r="M12" s="56">
        <v>0.5284</v>
      </c>
      <c r="N12" s="34">
        <f>L12</f>
        <v>85979628.06</v>
      </c>
      <c r="O12" s="48"/>
    </row>
    <row r="13" spans="1:15" s="52" customFormat="1" ht="28.5" customHeight="1">
      <c r="A13" s="19"/>
      <c r="B13" s="18" t="s">
        <v>67</v>
      </c>
      <c r="C13" s="19"/>
      <c r="D13" s="27"/>
      <c r="E13" s="28">
        <v>737630</v>
      </c>
      <c r="F13" s="42">
        <v>345</v>
      </c>
      <c r="G13" s="57">
        <v>0.13</v>
      </c>
      <c r="H13" s="20">
        <f>E13*F13*G13</f>
        <v>33082705.5</v>
      </c>
      <c r="I13" s="57">
        <v>0.13</v>
      </c>
      <c r="J13" s="20">
        <f>H13</f>
        <v>33082705.5</v>
      </c>
      <c r="K13" s="57">
        <v>0.13</v>
      </c>
      <c r="L13" s="20">
        <f>J13</f>
        <v>33082705.5</v>
      </c>
      <c r="M13" s="57">
        <v>0.13</v>
      </c>
      <c r="N13" s="20">
        <f>L13</f>
        <v>33082705.5</v>
      </c>
      <c r="O13" s="30"/>
    </row>
    <row r="14" spans="1:15" s="52" customFormat="1" ht="29.25" customHeight="1">
      <c r="A14" s="19"/>
      <c r="B14" s="18" t="s">
        <v>68</v>
      </c>
      <c r="C14" s="19"/>
      <c r="D14" s="27"/>
      <c r="E14" s="28">
        <v>737630</v>
      </c>
      <c r="F14" s="42">
        <v>180</v>
      </c>
      <c r="G14" s="57">
        <f>G12-G13</f>
        <v>0.3984</v>
      </c>
      <c r="H14" s="20">
        <f>E14*F14*G14</f>
        <v>52896922.559999995</v>
      </c>
      <c r="I14" s="57">
        <f>I12-I13</f>
        <v>0.3984</v>
      </c>
      <c r="J14" s="20">
        <f>H14</f>
        <v>52896922.559999995</v>
      </c>
      <c r="K14" s="57">
        <f>K12-K13</f>
        <v>0.3984</v>
      </c>
      <c r="L14" s="20">
        <f>J14</f>
        <v>52896922.559999995</v>
      </c>
      <c r="M14" s="57">
        <f>M12-M13</f>
        <v>0.3984</v>
      </c>
      <c r="N14" s="20">
        <f>L14</f>
        <v>52896922.559999995</v>
      </c>
      <c r="O14" s="30"/>
    </row>
    <row r="15" spans="1:15" s="52" customFormat="1" ht="29.25" customHeight="1">
      <c r="A15" s="3" t="s">
        <v>48</v>
      </c>
      <c r="B15" s="21" t="s">
        <v>16</v>
      </c>
      <c r="C15" s="3" t="s">
        <v>17</v>
      </c>
      <c r="D15" s="22" t="s">
        <v>33</v>
      </c>
      <c r="E15" s="23"/>
      <c r="F15" s="45"/>
      <c r="G15" s="24">
        <f>4500/10000</f>
        <v>0.45</v>
      </c>
      <c r="H15" s="34">
        <f>H16+H17</f>
        <v>78946974.45</v>
      </c>
      <c r="I15" s="24">
        <f>4500/10000</f>
        <v>0.45</v>
      </c>
      <c r="J15" s="34">
        <f>H15</f>
        <v>78946974.45</v>
      </c>
      <c r="K15" s="46">
        <f>4500/10000</f>
        <v>0.45</v>
      </c>
      <c r="L15" s="34">
        <f>J15</f>
        <v>78946974.45</v>
      </c>
      <c r="M15" s="24">
        <f>4500/10000</f>
        <v>0.45</v>
      </c>
      <c r="N15" s="34">
        <f>L15</f>
        <v>78946974.45</v>
      </c>
      <c r="O15" s="48"/>
    </row>
    <row r="16" spans="1:15" s="52" customFormat="1" ht="29.25" customHeight="1">
      <c r="A16" s="19"/>
      <c r="B16" s="18" t="s">
        <v>67</v>
      </c>
      <c r="C16" s="19"/>
      <c r="D16" s="27"/>
      <c r="E16" s="28">
        <v>531093</v>
      </c>
      <c r="F16" s="42">
        <v>345</v>
      </c>
      <c r="G16" s="58">
        <v>0.41</v>
      </c>
      <c r="H16" s="20">
        <f>G16*F16*E16</f>
        <v>75123104.85</v>
      </c>
      <c r="I16" s="58">
        <v>0.41</v>
      </c>
      <c r="J16" s="20">
        <f aca="true" t="shared" si="0" ref="J16:N17">H16</f>
        <v>75123104.85</v>
      </c>
      <c r="K16" s="58">
        <v>0.41</v>
      </c>
      <c r="L16" s="20">
        <f t="shared" si="0"/>
        <v>75123104.85</v>
      </c>
      <c r="M16" s="58">
        <v>0.41</v>
      </c>
      <c r="N16" s="20">
        <f t="shared" si="0"/>
        <v>75123104.85</v>
      </c>
      <c r="O16" s="30"/>
    </row>
    <row r="17" spans="1:15" s="52" customFormat="1" ht="29.25" customHeight="1">
      <c r="A17" s="19"/>
      <c r="B17" s="18" t="s">
        <v>68</v>
      </c>
      <c r="C17" s="19"/>
      <c r="D17" s="27"/>
      <c r="E17" s="28">
        <v>531093</v>
      </c>
      <c r="F17" s="42">
        <v>180</v>
      </c>
      <c r="G17" s="58">
        <f>G15-G16</f>
        <v>0.040000000000000036</v>
      </c>
      <c r="H17" s="20">
        <f>G17*F17*E17</f>
        <v>3823869.6000000034</v>
      </c>
      <c r="I17" s="58">
        <f>I15-I16</f>
        <v>0.040000000000000036</v>
      </c>
      <c r="J17" s="20">
        <f t="shared" si="0"/>
        <v>3823869.6000000034</v>
      </c>
      <c r="K17" s="58">
        <f>K15-K16</f>
        <v>0.040000000000000036</v>
      </c>
      <c r="L17" s="20">
        <f t="shared" si="0"/>
        <v>3823869.6000000034</v>
      </c>
      <c r="M17" s="58">
        <f>M15-M16</f>
        <v>0.040000000000000036</v>
      </c>
      <c r="N17" s="20">
        <f t="shared" si="0"/>
        <v>3823869.6000000034</v>
      </c>
      <c r="O17" s="30"/>
    </row>
    <row r="18" spans="1:15" s="52" customFormat="1" ht="30.75" customHeight="1">
      <c r="A18" s="19">
        <v>3</v>
      </c>
      <c r="B18" s="18" t="s">
        <v>18</v>
      </c>
      <c r="C18" s="19" t="s">
        <v>19</v>
      </c>
      <c r="D18" s="27" t="s">
        <v>32</v>
      </c>
      <c r="E18" s="28">
        <v>236042</v>
      </c>
      <c r="F18" s="28">
        <v>180</v>
      </c>
      <c r="G18" s="43">
        <v>3</v>
      </c>
      <c r="H18" s="20">
        <f>G18*F18*E18</f>
        <v>127462680</v>
      </c>
      <c r="I18" s="41">
        <f>G18</f>
        <v>3</v>
      </c>
      <c r="J18" s="20">
        <f>H18</f>
        <v>127462680</v>
      </c>
      <c r="K18" s="43">
        <f>I18</f>
        <v>3</v>
      </c>
      <c r="L18" s="20">
        <f>J18</f>
        <v>127462680</v>
      </c>
      <c r="M18" s="43">
        <f>I18</f>
        <v>3</v>
      </c>
      <c r="N18" s="20">
        <f>L18</f>
        <v>127462680</v>
      </c>
      <c r="O18" s="30"/>
    </row>
    <row r="19" spans="1:15" s="52" customFormat="1" ht="46.5" customHeight="1">
      <c r="A19" s="19">
        <v>4</v>
      </c>
      <c r="B19" s="31" t="s">
        <v>40</v>
      </c>
      <c r="C19" s="19" t="s">
        <v>20</v>
      </c>
      <c r="D19" s="19" t="s">
        <v>32</v>
      </c>
      <c r="E19" s="28">
        <v>236042</v>
      </c>
      <c r="F19" s="28">
        <v>52</v>
      </c>
      <c r="G19" s="43">
        <f>G18</f>
        <v>3</v>
      </c>
      <c r="H19" s="20">
        <f>G19*F19*E19</f>
        <v>36822552</v>
      </c>
      <c r="I19" s="43">
        <f>I18</f>
        <v>3</v>
      </c>
      <c r="J19" s="20">
        <f>H19</f>
        <v>36822552</v>
      </c>
      <c r="K19" s="43">
        <f>K18</f>
        <v>3</v>
      </c>
      <c r="L19" s="20">
        <f>J19</f>
        <v>36822552</v>
      </c>
      <c r="M19" s="43">
        <f>M18</f>
        <v>3</v>
      </c>
      <c r="N19" s="20">
        <f>J19</f>
        <v>36822552</v>
      </c>
      <c r="O19" s="33"/>
    </row>
    <row r="20" spans="1:15" s="52" customFormat="1" ht="37.5" customHeight="1">
      <c r="A20" s="14" t="s">
        <v>21</v>
      </c>
      <c r="B20" s="32" t="s">
        <v>34</v>
      </c>
      <c r="C20" s="19"/>
      <c r="D20" s="14"/>
      <c r="E20" s="49"/>
      <c r="F20" s="59"/>
      <c r="G20" s="49"/>
      <c r="H20" s="17">
        <f>H21+H23+H25</f>
        <v>2522289140.1</v>
      </c>
      <c r="I20" s="17"/>
      <c r="J20" s="17">
        <f>J21+J23+J25</f>
        <v>2415666383.55</v>
      </c>
      <c r="K20" s="17"/>
      <c r="L20" s="17">
        <f>L21+L23+L25</f>
        <v>2522289140.1</v>
      </c>
      <c r="M20" s="17"/>
      <c r="N20" s="17">
        <f>N21+N23+N25</f>
        <v>2628911896.65</v>
      </c>
      <c r="O20" s="20"/>
    </row>
    <row r="21" spans="1:15" s="52" customFormat="1" ht="61.5" customHeight="1">
      <c r="A21" s="19">
        <v>1</v>
      </c>
      <c r="B21" s="31" t="s">
        <v>44</v>
      </c>
      <c r="C21" s="19" t="s">
        <v>8</v>
      </c>
      <c r="D21" s="19"/>
      <c r="E21" s="28"/>
      <c r="F21" s="29"/>
      <c r="G21" s="29">
        <f>G22</f>
        <v>11</v>
      </c>
      <c r="H21" s="28">
        <f aca="true" t="shared" si="1" ref="H21:N21">H22</f>
        <v>1497624480</v>
      </c>
      <c r="I21" s="29">
        <f t="shared" si="1"/>
        <v>10.5</v>
      </c>
      <c r="J21" s="28">
        <f t="shared" si="1"/>
        <v>1429550640</v>
      </c>
      <c r="K21" s="29">
        <f t="shared" si="1"/>
        <v>11</v>
      </c>
      <c r="L21" s="28">
        <f t="shared" si="1"/>
        <v>1497624480</v>
      </c>
      <c r="M21" s="29">
        <f t="shared" si="1"/>
        <v>11.5</v>
      </c>
      <c r="N21" s="28">
        <f t="shared" si="1"/>
        <v>1565698320</v>
      </c>
      <c r="O21" s="33"/>
    </row>
    <row r="22" spans="1:15" s="52" customFormat="1" ht="28.5" customHeight="1">
      <c r="A22" s="3"/>
      <c r="B22" s="21" t="s">
        <v>35</v>
      </c>
      <c r="C22" s="3" t="s">
        <v>36</v>
      </c>
      <c r="D22" s="3" t="s">
        <v>9</v>
      </c>
      <c r="E22" s="23">
        <v>378188</v>
      </c>
      <c r="F22" s="23">
        <v>360</v>
      </c>
      <c r="G22" s="47">
        <v>11</v>
      </c>
      <c r="H22" s="34">
        <f>G22*F22*E22</f>
        <v>1497624480</v>
      </c>
      <c r="I22" s="50">
        <v>10.5</v>
      </c>
      <c r="J22" s="34">
        <f>E22*F22*I22</f>
        <v>1429550640</v>
      </c>
      <c r="K22" s="47">
        <v>11</v>
      </c>
      <c r="L22" s="34">
        <f>E22*F22*K22</f>
        <v>1497624480</v>
      </c>
      <c r="M22" s="47">
        <v>11.5</v>
      </c>
      <c r="N22" s="34">
        <f>E22*F22*M22</f>
        <v>1565698320</v>
      </c>
      <c r="O22" s="5"/>
    </row>
    <row r="23" spans="1:15" s="52" customFormat="1" ht="72" customHeight="1">
      <c r="A23" s="19">
        <v>2</v>
      </c>
      <c r="B23" s="10" t="s">
        <v>45</v>
      </c>
      <c r="C23" s="19" t="s">
        <v>4</v>
      </c>
      <c r="D23" s="19"/>
      <c r="E23" s="28"/>
      <c r="F23" s="29"/>
      <c r="G23" s="29">
        <f>G24</f>
        <v>11</v>
      </c>
      <c r="H23" s="28">
        <f aca="true" t="shared" si="2" ref="H23:N23">H24</f>
        <v>848076164.0999999</v>
      </c>
      <c r="I23" s="29">
        <f t="shared" si="2"/>
        <v>10.5</v>
      </c>
      <c r="J23" s="28">
        <f t="shared" si="2"/>
        <v>809527247.55</v>
      </c>
      <c r="K23" s="29">
        <f t="shared" si="2"/>
        <v>11</v>
      </c>
      <c r="L23" s="28">
        <f t="shared" si="2"/>
        <v>848076164.0999999</v>
      </c>
      <c r="M23" s="29">
        <f t="shared" si="2"/>
        <v>11.5</v>
      </c>
      <c r="N23" s="28">
        <f t="shared" si="2"/>
        <v>886625080.65</v>
      </c>
      <c r="O23" s="5" t="s">
        <v>54</v>
      </c>
    </row>
    <row r="24" spans="1:15" s="52" customFormat="1" ht="29.25" customHeight="1">
      <c r="A24" s="3"/>
      <c r="B24" s="35" t="s">
        <v>49</v>
      </c>
      <c r="C24" s="3" t="s">
        <v>6</v>
      </c>
      <c r="D24" s="3" t="s">
        <v>5</v>
      </c>
      <c r="E24" s="23">
        <f>153063*1.38</f>
        <v>211226.93999999997</v>
      </c>
      <c r="F24" s="23">
        <v>365</v>
      </c>
      <c r="G24" s="47">
        <v>11</v>
      </c>
      <c r="H24" s="34">
        <f>E24*F24*G24</f>
        <v>848076164.0999999</v>
      </c>
      <c r="I24" s="50">
        <v>10.5</v>
      </c>
      <c r="J24" s="34">
        <f>E24*F24*I24</f>
        <v>809527247.55</v>
      </c>
      <c r="K24" s="47">
        <v>11</v>
      </c>
      <c r="L24" s="34">
        <f>E24*F24*K24</f>
        <v>848076164.0999999</v>
      </c>
      <c r="M24" s="47">
        <v>11.5</v>
      </c>
      <c r="N24" s="34">
        <f>E24*F24*M24</f>
        <v>886625080.65</v>
      </c>
      <c r="O24" s="5"/>
    </row>
    <row r="25" spans="1:15" s="52" customFormat="1" ht="44.25" customHeight="1">
      <c r="A25" s="9">
        <v>3</v>
      </c>
      <c r="B25" s="10" t="s">
        <v>37</v>
      </c>
      <c r="C25" s="9" t="s">
        <v>22</v>
      </c>
      <c r="D25" s="9" t="s">
        <v>38</v>
      </c>
      <c r="E25" s="12">
        <f>700748/100</f>
        <v>7007.48</v>
      </c>
      <c r="F25" s="12">
        <v>144</v>
      </c>
      <c r="G25" s="20">
        <v>350</v>
      </c>
      <c r="H25" s="13">
        <f>E25*F25*G25*0.5</f>
        <v>176588495.99999997</v>
      </c>
      <c r="I25" s="42">
        <v>350</v>
      </c>
      <c r="J25" s="13">
        <f>H25</f>
        <v>176588495.99999997</v>
      </c>
      <c r="K25" s="13">
        <v>350</v>
      </c>
      <c r="L25" s="20">
        <f>J25</f>
        <v>176588495.99999997</v>
      </c>
      <c r="M25" s="20">
        <v>350</v>
      </c>
      <c r="N25" s="20">
        <f>L25</f>
        <v>176588495.99999997</v>
      </c>
      <c r="O25" s="40" t="s">
        <v>46</v>
      </c>
    </row>
    <row r="26" spans="1:15" s="65" customFormat="1" ht="27.75" customHeight="1" hidden="1">
      <c r="A26" s="6" t="s">
        <v>29</v>
      </c>
      <c r="B26" s="36" t="s">
        <v>59</v>
      </c>
      <c r="C26" s="6"/>
      <c r="D26" s="6"/>
      <c r="E26" s="60"/>
      <c r="F26" s="60"/>
      <c r="G26" s="60"/>
      <c r="H26" s="60" t="e">
        <f>H27+H28</f>
        <v>#REF!</v>
      </c>
      <c r="I26" s="61"/>
      <c r="J26" s="62">
        <f>J27+J28</f>
        <v>0</v>
      </c>
      <c r="K26" s="62"/>
      <c r="L26" s="62">
        <f>L27+L28</f>
        <v>0</v>
      </c>
      <c r="M26" s="63"/>
      <c r="N26" s="63">
        <f>N27+N28</f>
        <v>0</v>
      </c>
      <c r="O26" s="64"/>
    </row>
    <row r="27" spans="1:15" s="52" customFormat="1" ht="45" customHeight="1" hidden="1">
      <c r="A27" s="8">
        <v>1</v>
      </c>
      <c r="B27" s="66" t="s">
        <v>60</v>
      </c>
      <c r="C27" s="8"/>
      <c r="D27" s="8" t="s">
        <v>61</v>
      </c>
      <c r="E27" s="67"/>
      <c r="F27" s="68"/>
      <c r="G27" s="67">
        <v>0.2</v>
      </c>
      <c r="H27" s="68" t="e">
        <f>ROUND(0.2%*#REF!+10%*0.2%*#REF!,-4)</f>
        <v>#REF!</v>
      </c>
      <c r="I27" s="69"/>
      <c r="J27" s="68"/>
      <c r="K27" s="69"/>
      <c r="L27" s="68"/>
      <c r="M27" s="69"/>
      <c r="N27" s="68"/>
      <c r="O27" s="70"/>
    </row>
    <row r="28" spans="1:15" s="52" customFormat="1" ht="44.25" customHeight="1" hidden="1">
      <c r="A28" s="8">
        <v>2</v>
      </c>
      <c r="B28" s="66" t="s">
        <v>62</v>
      </c>
      <c r="C28" s="8"/>
      <c r="D28" s="8" t="s">
        <v>61</v>
      </c>
      <c r="E28" s="67"/>
      <c r="F28" s="68"/>
      <c r="G28" s="67">
        <v>0.1</v>
      </c>
      <c r="H28" s="68" t="e">
        <f>ROUND(0.1%*#REF!+10%*0.1%*#REF!,-4)</f>
        <v>#REF!</v>
      </c>
      <c r="I28" s="69"/>
      <c r="J28" s="68"/>
      <c r="K28" s="69"/>
      <c r="L28" s="68"/>
      <c r="M28" s="69"/>
      <c r="N28" s="68"/>
      <c r="O28" s="70"/>
    </row>
    <row r="29" spans="1:15" s="52" customFormat="1" ht="33" customHeight="1" hidden="1">
      <c r="A29" s="7"/>
      <c r="B29" s="71" t="s">
        <v>63</v>
      </c>
      <c r="C29" s="7"/>
      <c r="D29" s="7"/>
      <c r="E29" s="72"/>
      <c r="F29" s="60"/>
      <c r="G29" s="72"/>
      <c r="H29" s="60" t="e">
        <f>ROUND(H8+H26,-4)</f>
        <v>#REF!</v>
      </c>
      <c r="I29" s="61"/>
      <c r="J29" s="60">
        <f>ROUND(J8+J26,-4)</f>
        <v>3311290000</v>
      </c>
      <c r="K29" s="60"/>
      <c r="L29" s="60">
        <f>ROUND(L8+L26,-4)</f>
        <v>3417920000</v>
      </c>
      <c r="M29" s="60"/>
      <c r="N29" s="60">
        <f>ROUND(N8+N26,-4)</f>
        <v>3524540000</v>
      </c>
      <c r="O29" s="70"/>
    </row>
    <row r="30" spans="1:15" s="52" customFormat="1" ht="33" customHeight="1" hidden="1">
      <c r="A30" s="6"/>
      <c r="B30" s="6" t="s">
        <v>64</v>
      </c>
      <c r="C30" s="73"/>
      <c r="D30" s="73"/>
      <c r="E30" s="73"/>
      <c r="F30" s="74"/>
      <c r="G30" s="74"/>
      <c r="H30" s="75" t="e">
        <f>ROUND(H29+#REF!,-4)</f>
        <v>#REF!</v>
      </c>
      <c r="I30" s="75"/>
      <c r="J30" s="75" t="e">
        <f>ROUND(J29+#REF!,-4)</f>
        <v>#REF!</v>
      </c>
      <c r="K30" s="75"/>
      <c r="L30" s="75" t="e">
        <f>ROUND(L29+#REF!,-4)</f>
        <v>#REF!</v>
      </c>
      <c r="M30" s="75"/>
      <c r="N30" s="75" t="e">
        <f>ROUND(N29+#REF!,-4)</f>
        <v>#REF!</v>
      </c>
      <c r="O30" s="70"/>
    </row>
    <row r="31" spans="1:15" s="52" customFormat="1" ht="33" customHeight="1">
      <c r="A31" s="6" t="s">
        <v>23</v>
      </c>
      <c r="B31" s="36" t="s">
        <v>213</v>
      </c>
      <c r="C31" s="73"/>
      <c r="D31" s="73"/>
      <c r="E31" s="73"/>
      <c r="F31" s="74"/>
      <c r="G31" s="74"/>
      <c r="H31" s="75">
        <f>H32+H33</f>
        <v>10252000</v>
      </c>
      <c r="I31" s="75"/>
      <c r="J31" s="75"/>
      <c r="K31" s="75"/>
      <c r="L31" s="75"/>
      <c r="M31" s="75"/>
      <c r="N31" s="75"/>
      <c r="O31" s="70"/>
    </row>
    <row r="32" spans="1:15" s="52" customFormat="1" ht="42.75" customHeight="1">
      <c r="A32" s="6">
        <v>1</v>
      </c>
      <c r="B32" s="10" t="s">
        <v>215</v>
      </c>
      <c r="C32" s="73"/>
      <c r="D32" s="73" t="s">
        <v>214</v>
      </c>
      <c r="E32" s="73"/>
      <c r="F32" s="74"/>
      <c r="G32" s="74"/>
      <c r="H32" s="139">
        <v>6835000</v>
      </c>
      <c r="I32" s="75"/>
      <c r="J32" s="75"/>
      <c r="K32" s="75"/>
      <c r="L32" s="75"/>
      <c r="M32" s="75"/>
      <c r="N32" s="75"/>
      <c r="O32" s="70"/>
    </row>
    <row r="33" spans="1:15" s="52" customFormat="1" ht="44.25" customHeight="1">
      <c r="A33" s="6">
        <v>2</v>
      </c>
      <c r="B33" s="10" t="s">
        <v>216</v>
      </c>
      <c r="C33" s="73"/>
      <c r="D33" s="73" t="s">
        <v>214</v>
      </c>
      <c r="E33" s="73"/>
      <c r="F33" s="74"/>
      <c r="G33" s="74"/>
      <c r="H33" s="139">
        <v>3417000</v>
      </c>
      <c r="I33" s="75"/>
      <c r="J33" s="75"/>
      <c r="K33" s="75"/>
      <c r="L33" s="75"/>
      <c r="M33" s="75"/>
      <c r="N33" s="75"/>
      <c r="O33" s="70"/>
    </row>
    <row r="34" spans="1:15" s="52" customFormat="1" ht="44.25" customHeight="1">
      <c r="A34" s="6" t="s">
        <v>29</v>
      </c>
      <c r="B34" s="6" t="s">
        <v>219</v>
      </c>
      <c r="C34" s="9" t="s">
        <v>7</v>
      </c>
      <c r="D34" s="9" t="s">
        <v>9</v>
      </c>
      <c r="E34" s="12">
        <v>111567</v>
      </c>
      <c r="F34" s="28">
        <v>365</v>
      </c>
      <c r="G34" s="43">
        <v>11</v>
      </c>
      <c r="H34" s="11">
        <v>447940000</v>
      </c>
      <c r="I34" s="75"/>
      <c r="J34" s="75"/>
      <c r="K34" s="75"/>
      <c r="L34" s="75"/>
      <c r="M34" s="75"/>
      <c r="N34" s="75"/>
      <c r="O34" s="70"/>
    </row>
    <row r="35" spans="1:15" ht="28.5" customHeight="1">
      <c r="A35" s="76"/>
      <c r="B35" s="51" t="s">
        <v>65</v>
      </c>
      <c r="C35" s="76"/>
      <c r="D35" s="76"/>
      <c r="E35" s="76"/>
      <c r="F35" s="76"/>
      <c r="G35" s="76"/>
      <c r="H35" s="77">
        <f>H8+H31+H34</f>
        <v>3876112000</v>
      </c>
      <c r="I35" s="76"/>
      <c r="J35" s="76"/>
      <c r="K35" s="76"/>
      <c r="L35" s="76"/>
      <c r="M35" s="76"/>
      <c r="N35" s="76"/>
      <c r="O35" s="76"/>
    </row>
    <row r="36" ht="15">
      <c r="H36" s="78"/>
    </row>
    <row r="37" ht="15">
      <c r="H37" s="78"/>
    </row>
  </sheetData>
  <sheetProtection/>
  <mergeCells count="13">
    <mergeCell ref="K5:L5"/>
    <mergeCell ref="M5:N5"/>
    <mergeCell ref="O5:O6"/>
    <mergeCell ref="A2:O2"/>
    <mergeCell ref="A5:A6"/>
    <mergeCell ref="B5:B6"/>
    <mergeCell ref="C5:C6"/>
    <mergeCell ref="D5:D6"/>
    <mergeCell ref="E5:E6"/>
    <mergeCell ref="F5:F6"/>
    <mergeCell ref="G5:H5"/>
    <mergeCell ref="A3:O3"/>
    <mergeCell ref="I5:J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PageLayoutView="0" workbookViewId="0" topLeftCell="A1">
      <selection activeCell="E8" sqref="E8"/>
    </sheetView>
  </sheetViews>
  <sheetFormatPr defaultColWidth="8.88671875" defaultRowHeight="15"/>
  <cols>
    <col min="1" max="1" width="5.3359375" style="0" customWidth="1"/>
    <col min="3" max="3" width="38.21484375" style="0" customWidth="1"/>
    <col min="4" max="4" width="5.3359375" style="0" customWidth="1"/>
    <col min="5" max="5" width="30.4453125" style="0" customWidth="1"/>
    <col min="6" max="6" width="19.99609375" style="0" customWidth="1"/>
    <col min="7" max="7" width="8.21484375" style="0" customWidth="1"/>
    <col min="8" max="8" width="8.6640625" style="0" customWidth="1"/>
    <col min="9" max="9" width="11.10546875" style="0" customWidth="1"/>
  </cols>
  <sheetData>
    <row r="2" spans="1:10" ht="15.75">
      <c r="A2" s="150" t="s">
        <v>69</v>
      </c>
      <c r="B2" s="150"/>
      <c r="C2" s="150"/>
      <c r="D2" s="150"/>
      <c r="E2" s="150"/>
      <c r="F2" s="150"/>
      <c r="G2" s="150"/>
      <c r="H2" s="150"/>
      <c r="I2" s="150"/>
      <c r="J2" s="79"/>
    </row>
    <row r="3" spans="1:10" ht="15.75">
      <c r="A3" s="151" t="s">
        <v>70</v>
      </c>
      <c r="B3" s="151"/>
      <c r="C3" s="151"/>
      <c r="D3" s="151"/>
      <c r="E3" s="151"/>
      <c r="F3" s="151"/>
      <c r="G3" s="151"/>
      <c r="H3" s="151"/>
      <c r="I3" s="151"/>
      <c r="J3" s="80"/>
    </row>
    <row r="4" spans="1:10" ht="15.75">
      <c r="A4" s="81"/>
      <c r="B4" s="82"/>
      <c r="C4" s="83"/>
      <c r="D4" s="83"/>
      <c r="E4" s="83"/>
      <c r="F4" s="83"/>
      <c r="G4" s="83"/>
      <c r="H4" s="83"/>
      <c r="I4" s="83"/>
      <c r="J4" s="83"/>
    </row>
    <row r="5" spans="1:10" ht="31.5" customHeight="1">
      <c r="A5" s="84" t="s">
        <v>71</v>
      </c>
      <c r="B5" s="85" t="s">
        <v>1</v>
      </c>
      <c r="C5" s="86" t="s">
        <v>72</v>
      </c>
      <c r="D5" s="87" t="s">
        <v>73</v>
      </c>
      <c r="E5" s="87" t="s">
        <v>74</v>
      </c>
      <c r="F5" s="87" t="s">
        <v>75</v>
      </c>
      <c r="G5" s="87" t="s">
        <v>76</v>
      </c>
      <c r="H5" s="87" t="s">
        <v>77</v>
      </c>
      <c r="I5" s="87" t="s">
        <v>78</v>
      </c>
      <c r="J5" s="87" t="s">
        <v>2</v>
      </c>
    </row>
    <row r="6" spans="1:10" ht="30" customHeight="1">
      <c r="A6" s="88" t="s">
        <v>3</v>
      </c>
      <c r="B6" s="7" t="s">
        <v>12</v>
      </c>
      <c r="C6" s="89" t="s">
        <v>11</v>
      </c>
      <c r="D6" s="116" t="s">
        <v>32</v>
      </c>
      <c r="E6" s="117"/>
      <c r="F6" s="117"/>
      <c r="G6" s="90"/>
      <c r="H6" s="91">
        <f>SUM(H7:H26)</f>
        <v>5.486999999999999</v>
      </c>
      <c r="I6" s="91">
        <f>SUM(I7:I26)</f>
        <v>5.486999999999999</v>
      </c>
      <c r="J6" s="91"/>
    </row>
    <row r="7" spans="1:10" ht="30" customHeight="1">
      <c r="A7" s="92">
        <v>1</v>
      </c>
      <c r="B7" s="93"/>
      <c r="C7" s="118" t="s">
        <v>160</v>
      </c>
      <c r="D7" s="105"/>
      <c r="E7" s="123" t="s">
        <v>79</v>
      </c>
      <c r="F7" s="105" t="s">
        <v>80</v>
      </c>
      <c r="G7" s="119"/>
      <c r="H7" s="94">
        <v>0.1</v>
      </c>
      <c r="I7" s="94">
        <f aca="true" t="shared" si="0" ref="I7:I12">H7</f>
        <v>0.1</v>
      </c>
      <c r="J7" s="94"/>
    </row>
    <row r="8" spans="1:10" ht="30" customHeight="1">
      <c r="A8" s="92">
        <v>2</v>
      </c>
      <c r="B8" s="93"/>
      <c r="C8" s="120" t="s">
        <v>81</v>
      </c>
      <c r="D8" s="95"/>
      <c r="E8" s="96" t="s">
        <v>82</v>
      </c>
      <c r="F8" s="96" t="s">
        <v>83</v>
      </c>
      <c r="G8" s="97"/>
      <c r="H8" s="94">
        <v>0.2</v>
      </c>
      <c r="I8" s="94">
        <f t="shared" si="0"/>
        <v>0.2</v>
      </c>
      <c r="J8" s="94"/>
    </row>
    <row r="9" spans="1:10" ht="30" customHeight="1">
      <c r="A9" s="92">
        <v>3</v>
      </c>
      <c r="B9" s="93"/>
      <c r="C9" s="118" t="s">
        <v>84</v>
      </c>
      <c r="D9" s="105"/>
      <c r="E9" s="123" t="s">
        <v>85</v>
      </c>
      <c r="F9" s="118" t="s">
        <v>86</v>
      </c>
      <c r="G9" s="119"/>
      <c r="H9" s="94">
        <v>0.25</v>
      </c>
      <c r="I9" s="94">
        <f t="shared" si="0"/>
        <v>0.25</v>
      </c>
      <c r="J9" s="94"/>
    </row>
    <row r="10" spans="1:10" ht="30" customHeight="1">
      <c r="A10" s="92">
        <v>4</v>
      </c>
      <c r="B10" s="93"/>
      <c r="C10" s="118" t="s">
        <v>87</v>
      </c>
      <c r="D10" s="105"/>
      <c r="E10" s="124" t="s">
        <v>88</v>
      </c>
      <c r="F10" s="120" t="s">
        <v>89</v>
      </c>
      <c r="G10" s="98"/>
      <c r="H10" s="99">
        <v>0.067</v>
      </c>
      <c r="I10" s="100">
        <f t="shared" si="0"/>
        <v>0.067</v>
      </c>
      <c r="J10" s="100"/>
    </row>
    <row r="11" spans="1:10" ht="30" customHeight="1">
      <c r="A11" s="92">
        <v>5</v>
      </c>
      <c r="B11" s="93"/>
      <c r="C11" s="120" t="s">
        <v>90</v>
      </c>
      <c r="D11" s="105"/>
      <c r="E11" s="124" t="s">
        <v>91</v>
      </c>
      <c r="F11" s="120" t="s">
        <v>92</v>
      </c>
      <c r="G11" s="98"/>
      <c r="H11" s="101">
        <v>0.3</v>
      </c>
      <c r="I11" s="94">
        <f t="shared" si="0"/>
        <v>0.3</v>
      </c>
      <c r="J11" s="94"/>
    </row>
    <row r="12" spans="1:10" ht="30" customHeight="1">
      <c r="A12" s="92">
        <v>6</v>
      </c>
      <c r="B12" s="93"/>
      <c r="C12" s="103" t="s">
        <v>93</v>
      </c>
      <c r="D12" s="95"/>
      <c r="E12" s="96" t="s">
        <v>94</v>
      </c>
      <c r="F12" s="96" t="s">
        <v>95</v>
      </c>
      <c r="G12" s="98"/>
      <c r="H12" s="101">
        <v>0.15</v>
      </c>
      <c r="I12" s="94">
        <f t="shared" si="0"/>
        <v>0.15</v>
      </c>
      <c r="J12" s="94"/>
    </row>
    <row r="13" spans="1:10" ht="30" customHeight="1">
      <c r="A13" s="92">
        <v>7</v>
      </c>
      <c r="B13" s="8"/>
      <c r="C13" s="103" t="s">
        <v>96</v>
      </c>
      <c r="D13" s="95"/>
      <c r="E13" s="96" t="s">
        <v>97</v>
      </c>
      <c r="F13" s="96" t="s">
        <v>98</v>
      </c>
      <c r="G13" s="98"/>
      <c r="H13" s="101">
        <v>0.45</v>
      </c>
      <c r="I13" s="94">
        <v>0.45</v>
      </c>
      <c r="J13" s="94"/>
    </row>
    <row r="14" spans="1:10" ht="30" customHeight="1">
      <c r="A14" s="92">
        <v>8</v>
      </c>
      <c r="B14" s="102"/>
      <c r="C14" s="103" t="s">
        <v>99</v>
      </c>
      <c r="D14" s="105"/>
      <c r="E14" s="96" t="s">
        <v>100</v>
      </c>
      <c r="F14" s="103" t="s">
        <v>101</v>
      </c>
      <c r="G14" s="119"/>
      <c r="H14" s="94">
        <v>0.35</v>
      </c>
      <c r="I14" s="94">
        <f>H14</f>
        <v>0.35</v>
      </c>
      <c r="J14" s="94"/>
    </row>
    <row r="15" spans="1:10" ht="30" customHeight="1">
      <c r="A15" s="92">
        <v>9</v>
      </c>
      <c r="B15" s="102"/>
      <c r="C15" s="103" t="s">
        <v>102</v>
      </c>
      <c r="D15" s="95"/>
      <c r="E15" s="96" t="s">
        <v>103</v>
      </c>
      <c r="F15" s="105" t="s">
        <v>104</v>
      </c>
      <c r="G15" s="104"/>
      <c r="H15" s="94">
        <v>1.4</v>
      </c>
      <c r="I15" s="94">
        <f aca="true" t="shared" si="1" ref="I15:I20">H15</f>
        <v>1.4</v>
      </c>
      <c r="J15" s="94"/>
    </row>
    <row r="16" spans="1:10" ht="30" customHeight="1">
      <c r="A16" s="92">
        <v>10</v>
      </c>
      <c r="B16" s="102"/>
      <c r="C16" s="103" t="s">
        <v>105</v>
      </c>
      <c r="D16" s="95"/>
      <c r="E16" s="96" t="s">
        <v>106</v>
      </c>
      <c r="F16" s="96" t="s">
        <v>107</v>
      </c>
      <c r="G16" s="104"/>
      <c r="H16" s="94">
        <v>0.2</v>
      </c>
      <c r="I16" s="94">
        <f t="shared" si="1"/>
        <v>0.2</v>
      </c>
      <c r="J16" s="94"/>
    </row>
    <row r="17" spans="1:10" ht="30" customHeight="1">
      <c r="A17" s="92">
        <v>11</v>
      </c>
      <c r="B17" s="102"/>
      <c r="C17" s="103" t="s">
        <v>108</v>
      </c>
      <c r="D17" s="103"/>
      <c r="E17" s="96" t="s">
        <v>109</v>
      </c>
      <c r="F17" s="96" t="s">
        <v>110</v>
      </c>
      <c r="G17" s="104"/>
      <c r="H17" s="94">
        <v>0.55</v>
      </c>
      <c r="I17" s="94">
        <f t="shared" si="1"/>
        <v>0.55</v>
      </c>
      <c r="J17" s="94"/>
    </row>
    <row r="18" spans="1:10" ht="30" customHeight="1">
      <c r="A18" s="92">
        <v>12</v>
      </c>
      <c r="B18" s="102"/>
      <c r="C18" s="103" t="s">
        <v>161</v>
      </c>
      <c r="D18" s="103"/>
      <c r="E18" s="96" t="s">
        <v>111</v>
      </c>
      <c r="F18" s="96" t="s">
        <v>112</v>
      </c>
      <c r="G18" s="104"/>
      <c r="H18" s="94">
        <v>0.1</v>
      </c>
      <c r="I18" s="94">
        <f t="shared" si="1"/>
        <v>0.1</v>
      </c>
      <c r="J18" s="94"/>
    </row>
    <row r="19" spans="1:10" ht="30" customHeight="1">
      <c r="A19" s="92">
        <v>13</v>
      </c>
      <c r="B19" s="93"/>
      <c r="C19" s="103" t="s">
        <v>113</v>
      </c>
      <c r="D19" s="103"/>
      <c r="E19" s="96" t="s">
        <v>114</v>
      </c>
      <c r="F19" s="96" t="s">
        <v>115</v>
      </c>
      <c r="G19" s="104"/>
      <c r="H19" s="94">
        <v>0.2</v>
      </c>
      <c r="I19" s="94">
        <f t="shared" si="1"/>
        <v>0.2</v>
      </c>
      <c r="J19" s="94"/>
    </row>
    <row r="20" spans="1:10" ht="30" customHeight="1">
      <c r="A20" s="92">
        <v>14</v>
      </c>
      <c r="B20" s="102"/>
      <c r="C20" s="103" t="s">
        <v>116</v>
      </c>
      <c r="D20" s="103"/>
      <c r="E20" s="103" t="s">
        <v>117</v>
      </c>
      <c r="F20" s="96" t="s">
        <v>118</v>
      </c>
      <c r="G20" s="104"/>
      <c r="H20" s="94">
        <v>0.1</v>
      </c>
      <c r="I20" s="94">
        <f t="shared" si="1"/>
        <v>0.1</v>
      </c>
      <c r="J20" s="94"/>
    </row>
    <row r="21" spans="1:10" ht="30" customHeight="1">
      <c r="A21" s="92">
        <v>15</v>
      </c>
      <c r="B21" s="8"/>
      <c r="C21" s="105" t="s">
        <v>119</v>
      </c>
      <c r="D21" s="105"/>
      <c r="E21" s="105" t="s">
        <v>120</v>
      </c>
      <c r="F21" s="105" t="s">
        <v>121</v>
      </c>
      <c r="G21" s="119"/>
      <c r="H21" s="94">
        <v>0.2</v>
      </c>
      <c r="I21" s="94">
        <f>H21</f>
        <v>0.2</v>
      </c>
      <c r="J21" s="94"/>
    </row>
    <row r="22" spans="1:10" ht="30" customHeight="1">
      <c r="A22" s="92">
        <v>16</v>
      </c>
      <c r="B22" s="8"/>
      <c r="C22" s="103" t="s">
        <v>122</v>
      </c>
      <c r="D22" s="95"/>
      <c r="E22" s="103" t="s">
        <v>123</v>
      </c>
      <c r="F22" s="103" t="s">
        <v>124</v>
      </c>
      <c r="G22" s="98"/>
      <c r="H22" s="101">
        <v>0.1</v>
      </c>
      <c r="I22" s="94">
        <f>H22</f>
        <v>0.1</v>
      </c>
      <c r="J22" s="94"/>
    </row>
    <row r="23" spans="1:10" ht="30" customHeight="1">
      <c r="A23" s="92">
        <v>17</v>
      </c>
      <c r="B23" s="8"/>
      <c r="C23" s="103" t="s">
        <v>125</v>
      </c>
      <c r="D23" s="95"/>
      <c r="E23" s="105" t="s">
        <v>126</v>
      </c>
      <c r="F23" s="96" t="s">
        <v>127</v>
      </c>
      <c r="G23" s="98"/>
      <c r="H23" s="101">
        <v>0.1</v>
      </c>
      <c r="I23" s="94">
        <v>0.1</v>
      </c>
      <c r="J23" s="94"/>
    </row>
    <row r="24" spans="1:10" ht="30" customHeight="1">
      <c r="A24" s="92">
        <v>18</v>
      </c>
      <c r="B24" s="8"/>
      <c r="C24" s="96" t="s">
        <v>128</v>
      </c>
      <c r="D24" s="95"/>
      <c r="E24" s="96" t="s">
        <v>129</v>
      </c>
      <c r="F24" s="118" t="s">
        <v>130</v>
      </c>
      <c r="G24" s="97"/>
      <c r="H24" s="94">
        <v>0.07</v>
      </c>
      <c r="I24" s="94">
        <v>0.07</v>
      </c>
      <c r="J24" s="94"/>
    </row>
    <row r="25" spans="1:10" ht="30" customHeight="1">
      <c r="A25" s="92">
        <v>19</v>
      </c>
      <c r="B25" s="8"/>
      <c r="C25" s="96" t="s">
        <v>131</v>
      </c>
      <c r="D25" s="105"/>
      <c r="E25" s="96" t="s">
        <v>131</v>
      </c>
      <c r="F25" s="96" t="s">
        <v>131</v>
      </c>
      <c r="G25" s="119"/>
      <c r="H25" s="94">
        <v>0.1</v>
      </c>
      <c r="I25" s="94">
        <f>H25</f>
        <v>0.1</v>
      </c>
      <c r="J25" s="94"/>
    </row>
    <row r="26" spans="1:10" ht="30" customHeight="1">
      <c r="A26" s="92">
        <v>20</v>
      </c>
      <c r="B26" s="8"/>
      <c r="C26" s="105" t="s">
        <v>132</v>
      </c>
      <c r="D26" s="95"/>
      <c r="E26" s="96" t="s">
        <v>133</v>
      </c>
      <c r="F26" s="96" t="s">
        <v>134</v>
      </c>
      <c r="G26" s="119"/>
      <c r="H26" s="101">
        <v>0.5</v>
      </c>
      <c r="I26" s="94">
        <f>H26</f>
        <v>0.5</v>
      </c>
      <c r="J26" s="94"/>
    </row>
    <row r="27" spans="1:10" ht="30" customHeight="1">
      <c r="A27" s="88" t="s">
        <v>135</v>
      </c>
      <c r="B27" s="7" t="s">
        <v>14</v>
      </c>
      <c r="C27" s="89" t="s">
        <v>136</v>
      </c>
      <c r="D27" s="152"/>
      <c r="E27" s="152"/>
      <c r="F27" s="152"/>
      <c r="G27" s="90"/>
      <c r="H27" s="106">
        <f>H28+H33</f>
        <v>654</v>
      </c>
      <c r="I27" s="106">
        <f>I28+I33</f>
        <v>6596</v>
      </c>
      <c r="J27" s="107"/>
    </row>
    <row r="28" spans="1:10" ht="30" customHeight="1">
      <c r="A28" s="108" t="s">
        <v>137</v>
      </c>
      <c r="B28" s="8" t="s">
        <v>15</v>
      </c>
      <c r="C28" s="109" t="s">
        <v>39</v>
      </c>
      <c r="D28" s="95" t="s">
        <v>138</v>
      </c>
      <c r="E28" s="152"/>
      <c r="F28" s="152"/>
      <c r="G28" s="119"/>
      <c r="H28" s="121">
        <f>SUM(H29:H32)</f>
        <v>654</v>
      </c>
      <c r="I28" s="121">
        <f>SUM(I29:I32)</f>
        <v>2546</v>
      </c>
      <c r="J28" s="122"/>
    </row>
    <row r="29" spans="1:10" ht="30" customHeight="1">
      <c r="A29" s="92">
        <v>1</v>
      </c>
      <c r="B29" s="8"/>
      <c r="C29" s="103" t="s">
        <v>139</v>
      </c>
      <c r="D29" s="103"/>
      <c r="E29" s="96" t="s">
        <v>140</v>
      </c>
      <c r="F29" s="96" t="s">
        <v>141</v>
      </c>
      <c r="G29" s="104">
        <v>4</v>
      </c>
      <c r="H29" s="110">
        <v>274</v>
      </c>
      <c r="I29" s="111">
        <v>1096</v>
      </c>
      <c r="J29" s="111"/>
    </row>
    <row r="30" spans="1:10" ht="30" customHeight="1">
      <c r="A30" s="108">
        <v>2</v>
      </c>
      <c r="B30" s="7"/>
      <c r="C30" s="103" t="s">
        <v>142</v>
      </c>
      <c r="D30" s="103"/>
      <c r="E30" s="96" t="s">
        <v>143</v>
      </c>
      <c r="F30" s="96" t="s">
        <v>144</v>
      </c>
      <c r="G30" s="104">
        <v>4</v>
      </c>
      <c r="H30" s="110">
        <v>50</v>
      </c>
      <c r="I30" s="111">
        <f>G30*H30</f>
        <v>200</v>
      </c>
      <c r="J30" s="111"/>
    </row>
    <row r="31" spans="1:10" ht="30" customHeight="1">
      <c r="A31" s="92">
        <v>3</v>
      </c>
      <c r="B31" s="7"/>
      <c r="C31" s="103" t="s">
        <v>145</v>
      </c>
      <c r="D31" s="103"/>
      <c r="E31" s="96" t="s">
        <v>146</v>
      </c>
      <c r="F31" s="96" t="s">
        <v>147</v>
      </c>
      <c r="G31" s="104">
        <v>5</v>
      </c>
      <c r="H31" s="110">
        <v>130</v>
      </c>
      <c r="I31" s="111">
        <f>G31*H31</f>
        <v>650</v>
      </c>
      <c r="J31" s="111"/>
    </row>
    <row r="32" spans="1:10" ht="30" customHeight="1">
      <c r="A32" s="108">
        <v>4</v>
      </c>
      <c r="B32" s="7"/>
      <c r="C32" s="103" t="s">
        <v>148</v>
      </c>
      <c r="D32" s="103"/>
      <c r="E32" s="96" t="s">
        <v>148</v>
      </c>
      <c r="F32" s="96" t="s">
        <v>149</v>
      </c>
      <c r="G32" s="104">
        <v>3</v>
      </c>
      <c r="H32" s="110">
        <v>200</v>
      </c>
      <c r="I32" s="111">
        <f>G32*H32</f>
        <v>600</v>
      </c>
      <c r="J32" s="111"/>
    </row>
    <row r="33" spans="1:10" ht="30" customHeight="1">
      <c r="A33" s="108" t="s">
        <v>150</v>
      </c>
      <c r="B33" s="8" t="s">
        <v>17</v>
      </c>
      <c r="C33" s="112" t="s">
        <v>16</v>
      </c>
      <c r="D33" s="95"/>
      <c r="E33" s="96"/>
      <c r="F33" s="96"/>
      <c r="G33" s="104"/>
      <c r="H33" s="113"/>
      <c r="I33" s="114">
        <f>SUM(I34:I34)</f>
        <v>4050</v>
      </c>
      <c r="J33" s="114"/>
    </row>
    <row r="34" spans="1:10" ht="30" customHeight="1">
      <c r="A34" s="108">
        <v>1</v>
      </c>
      <c r="B34" s="8"/>
      <c r="C34" s="96" t="s">
        <v>151</v>
      </c>
      <c r="D34" s="95" t="s">
        <v>138</v>
      </c>
      <c r="E34" s="96" t="s">
        <v>152</v>
      </c>
      <c r="F34" s="96" t="s">
        <v>153</v>
      </c>
      <c r="G34" s="104">
        <v>3</v>
      </c>
      <c r="H34" s="110">
        <v>1350</v>
      </c>
      <c r="I34" s="111">
        <v>4050</v>
      </c>
      <c r="J34" s="111"/>
    </row>
    <row r="35" spans="1:10" ht="30" customHeight="1">
      <c r="A35" s="115" t="s">
        <v>154</v>
      </c>
      <c r="B35" s="8" t="s">
        <v>19</v>
      </c>
      <c r="C35" s="89" t="s">
        <v>155</v>
      </c>
      <c r="D35" s="95" t="s">
        <v>156</v>
      </c>
      <c r="E35" s="105" t="s">
        <v>157</v>
      </c>
      <c r="F35" s="105" t="s">
        <v>158</v>
      </c>
      <c r="G35" s="119"/>
      <c r="H35" s="113">
        <v>0.45</v>
      </c>
      <c r="I35" s="113">
        <v>0.45</v>
      </c>
      <c r="J35" s="113"/>
    </row>
    <row r="36" spans="1:10" ht="30" customHeight="1">
      <c r="A36" s="115" t="s">
        <v>159</v>
      </c>
      <c r="B36" s="8" t="s">
        <v>20</v>
      </c>
      <c r="C36" s="89" t="s">
        <v>40</v>
      </c>
      <c r="D36" s="95" t="s">
        <v>156</v>
      </c>
      <c r="E36" s="105" t="s">
        <v>157</v>
      </c>
      <c r="F36" s="105" t="s">
        <v>158</v>
      </c>
      <c r="G36" s="119"/>
      <c r="H36" s="113">
        <v>3</v>
      </c>
      <c r="I36" s="113">
        <v>3</v>
      </c>
      <c r="J36" s="113"/>
    </row>
    <row r="37" spans="1:10" ht="67.5">
      <c r="A37" s="115" t="s">
        <v>162</v>
      </c>
      <c r="B37" s="9" t="s">
        <v>163</v>
      </c>
      <c r="C37" s="125" t="s">
        <v>164</v>
      </c>
      <c r="D37" s="126" t="s">
        <v>156</v>
      </c>
      <c r="E37" s="127"/>
      <c r="F37" s="127"/>
      <c r="G37" s="128"/>
      <c r="H37" s="113">
        <f>SUM(H38:H53)</f>
        <v>5.2700000000000005</v>
      </c>
      <c r="I37" s="113">
        <f>SUM(I38:I53)</f>
        <v>5.2700000000000005</v>
      </c>
      <c r="J37" s="129" t="s">
        <v>165</v>
      </c>
    </row>
    <row r="38" spans="1:10" ht="30" customHeight="1">
      <c r="A38" s="130">
        <v>1</v>
      </c>
      <c r="B38" s="131"/>
      <c r="C38" s="132" t="s">
        <v>166</v>
      </c>
      <c r="D38" s="126"/>
      <c r="E38" s="127" t="s">
        <v>167</v>
      </c>
      <c r="F38" s="127" t="s">
        <v>168</v>
      </c>
      <c r="G38" s="133"/>
      <c r="H38" s="134">
        <v>0.9</v>
      </c>
      <c r="I38" s="135">
        <v>0.9</v>
      </c>
      <c r="J38" s="135"/>
    </row>
    <row r="39" spans="1:10" ht="30" customHeight="1">
      <c r="A39" s="130">
        <v>2</v>
      </c>
      <c r="B39" s="131"/>
      <c r="C39" s="136" t="s">
        <v>169</v>
      </c>
      <c r="D39" s="126"/>
      <c r="E39" s="127" t="s">
        <v>168</v>
      </c>
      <c r="F39" s="127" t="s">
        <v>170</v>
      </c>
      <c r="G39" s="133"/>
      <c r="H39" s="134">
        <v>1.2</v>
      </c>
      <c r="I39" s="135">
        <v>1.2</v>
      </c>
      <c r="J39" s="135"/>
    </row>
    <row r="40" spans="1:10" ht="30" customHeight="1">
      <c r="A40" s="130">
        <v>3</v>
      </c>
      <c r="B40" s="131"/>
      <c r="C40" s="136" t="s">
        <v>171</v>
      </c>
      <c r="D40" s="126"/>
      <c r="E40" s="127" t="s">
        <v>172</v>
      </c>
      <c r="F40" s="127" t="s">
        <v>173</v>
      </c>
      <c r="G40" s="133"/>
      <c r="H40" s="134">
        <v>0.95</v>
      </c>
      <c r="I40" s="135">
        <f>H40</f>
        <v>0.95</v>
      </c>
      <c r="J40" s="135"/>
    </row>
    <row r="41" spans="1:10" ht="30" customHeight="1">
      <c r="A41" s="130">
        <v>4</v>
      </c>
      <c r="B41" s="131"/>
      <c r="C41" s="132" t="s">
        <v>174</v>
      </c>
      <c r="D41" s="126"/>
      <c r="E41" s="132" t="s">
        <v>175</v>
      </c>
      <c r="F41" s="127" t="s">
        <v>176</v>
      </c>
      <c r="G41" s="133"/>
      <c r="H41" s="134">
        <v>0.15</v>
      </c>
      <c r="I41" s="135">
        <f>H41</f>
        <v>0.15</v>
      </c>
      <c r="J41" s="135"/>
    </row>
    <row r="42" spans="1:10" ht="30" customHeight="1">
      <c r="A42" s="130">
        <v>5</v>
      </c>
      <c r="B42" s="9"/>
      <c r="C42" s="136" t="s">
        <v>177</v>
      </c>
      <c r="D42" s="126"/>
      <c r="E42" s="127" t="s">
        <v>178</v>
      </c>
      <c r="F42" s="127" t="s">
        <v>179</v>
      </c>
      <c r="G42" s="128"/>
      <c r="H42" s="135">
        <v>0.2</v>
      </c>
      <c r="I42" s="135">
        <f aca="true" t="shared" si="2" ref="I42:I53">H42</f>
        <v>0.2</v>
      </c>
      <c r="J42" s="135"/>
    </row>
    <row r="43" spans="1:10" ht="30" customHeight="1">
      <c r="A43" s="130">
        <v>6</v>
      </c>
      <c r="B43" s="9"/>
      <c r="C43" s="136" t="s">
        <v>180</v>
      </c>
      <c r="D43" s="126"/>
      <c r="E43" s="136" t="s">
        <v>181</v>
      </c>
      <c r="F43" s="136" t="s">
        <v>182</v>
      </c>
      <c r="G43" s="137"/>
      <c r="H43" s="134">
        <v>0.15</v>
      </c>
      <c r="I43" s="135">
        <f t="shared" si="2"/>
        <v>0.15</v>
      </c>
      <c r="J43" s="135"/>
    </row>
    <row r="44" spans="1:10" ht="30" customHeight="1">
      <c r="A44" s="130">
        <v>7</v>
      </c>
      <c r="B44" s="9"/>
      <c r="C44" s="132" t="s">
        <v>183</v>
      </c>
      <c r="D44" s="136"/>
      <c r="E44" s="136" t="s">
        <v>184</v>
      </c>
      <c r="F44" s="132" t="s">
        <v>185</v>
      </c>
      <c r="G44" s="137"/>
      <c r="H44" s="138">
        <v>0.2</v>
      </c>
      <c r="I44" s="135">
        <f t="shared" si="2"/>
        <v>0.2</v>
      </c>
      <c r="J44" s="135"/>
    </row>
    <row r="45" spans="1:10" ht="30" customHeight="1">
      <c r="A45" s="130">
        <v>8</v>
      </c>
      <c r="B45" s="9"/>
      <c r="C45" s="132" t="s">
        <v>186</v>
      </c>
      <c r="D45" s="126"/>
      <c r="E45" s="127" t="s">
        <v>187</v>
      </c>
      <c r="F45" s="136" t="s">
        <v>188</v>
      </c>
      <c r="G45" s="128"/>
      <c r="H45" s="135">
        <v>0.1</v>
      </c>
      <c r="I45" s="135">
        <f t="shared" si="2"/>
        <v>0.1</v>
      </c>
      <c r="J45" s="135"/>
    </row>
    <row r="46" spans="1:10" ht="30" customHeight="1">
      <c r="A46" s="130">
        <v>9</v>
      </c>
      <c r="B46" s="9"/>
      <c r="C46" s="136" t="s">
        <v>189</v>
      </c>
      <c r="D46" s="126"/>
      <c r="E46" s="136" t="s">
        <v>190</v>
      </c>
      <c r="F46" s="136" t="s">
        <v>191</v>
      </c>
      <c r="G46" s="128"/>
      <c r="H46" s="135">
        <v>0.1</v>
      </c>
      <c r="I46" s="135">
        <f t="shared" si="2"/>
        <v>0.1</v>
      </c>
      <c r="J46" s="135"/>
    </row>
    <row r="47" spans="1:10" ht="30" customHeight="1">
      <c r="A47" s="130">
        <v>10</v>
      </c>
      <c r="B47" s="9"/>
      <c r="C47" s="136" t="s">
        <v>192</v>
      </c>
      <c r="D47" s="136"/>
      <c r="E47" s="136" t="s">
        <v>193</v>
      </c>
      <c r="F47" s="136" t="s">
        <v>194</v>
      </c>
      <c r="G47" s="137"/>
      <c r="H47" s="138">
        <v>0.3</v>
      </c>
      <c r="I47" s="135">
        <f t="shared" si="2"/>
        <v>0.3</v>
      </c>
      <c r="J47" s="135"/>
    </row>
    <row r="48" spans="1:10" ht="30" customHeight="1">
      <c r="A48" s="130">
        <v>11</v>
      </c>
      <c r="B48" s="9"/>
      <c r="C48" s="136" t="s">
        <v>195</v>
      </c>
      <c r="D48" s="136"/>
      <c r="E48" s="136" t="s">
        <v>196</v>
      </c>
      <c r="F48" s="136" t="s">
        <v>197</v>
      </c>
      <c r="G48" s="137"/>
      <c r="H48" s="138">
        <v>0.4</v>
      </c>
      <c r="I48" s="135">
        <f t="shared" si="2"/>
        <v>0.4</v>
      </c>
      <c r="J48" s="135"/>
    </row>
    <row r="49" spans="1:10" ht="30" customHeight="1">
      <c r="A49" s="130">
        <v>12</v>
      </c>
      <c r="B49" s="9"/>
      <c r="C49" s="136" t="s">
        <v>198</v>
      </c>
      <c r="D49" s="136"/>
      <c r="E49" s="136" t="s">
        <v>199</v>
      </c>
      <c r="F49" s="136" t="s">
        <v>198</v>
      </c>
      <c r="G49" s="137"/>
      <c r="H49" s="138">
        <v>0.1</v>
      </c>
      <c r="I49" s="135">
        <f t="shared" si="2"/>
        <v>0.1</v>
      </c>
      <c r="J49" s="135"/>
    </row>
    <row r="50" spans="1:10" ht="30" customHeight="1">
      <c r="A50" s="130">
        <v>13</v>
      </c>
      <c r="B50" s="9"/>
      <c r="C50" s="136" t="s">
        <v>200</v>
      </c>
      <c r="D50" s="136"/>
      <c r="E50" s="136" t="s">
        <v>200</v>
      </c>
      <c r="F50" s="136" t="s">
        <v>200</v>
      </c>
      <c r="G50" s="137"/>
      <c r="H50" s="138">
        <v>0.12</v>
      </c>
      <c r="I50" s="135">
        <f t="shared" si="2"/>
        <v>0.12</v>
      </c>
      <c r="J50" s="135"/>
    </row>
    <row r="51" spans="1:10" ht="30" customHeight="1">
      <c r="A51" s="130">
        <v>14</v>
      </c>
      <c r="B51" s="9"/>
      <c r="C51" s="136" t="s">
        <v>201</v>
      </c>
      <c r="D51" s="136"/>
      <c r="E51" s="136" t="s">
        <v>201</v>
      </c>
      <c r="F51" s="136" t="s">
        <v>201</v>
      </c>
      <c r="G51" s="137"/>
      <c r="H51" s="138">
        <v>0.1</v>
      </c>
      <c r="I51" s="135">
        <f t="shared" si="2"/>
        <v>0.1</v>
      </c>
      <c r="J51" s="135"/>
    </row>
    <row r="52" spans="1:10" ht="30" customHeight="1">
      <c r="A52" s="130">
        <v>15</v>
      </c>
      <c r="B52" s="9"/>
      <c r="C52" s="136" t="s">
        <v>202</v>
      </c>
      <c r="D52" s="136"/>
      <c r="E52" s="132" t="s">
        <v>202</v>
      </c>
      <c r="F52" s="132" t="s">
        <v>202</v>
      </c>
      <c r="G52" s="137"/>
      <c r="H52" s="138">
        <v>0.15</v>
      </c>
      <c r="I52" s="135">
        <f t="shared" si="2"/>
        <v>0.15</v>
      </c>
      <c r="J52" s="135"/>
    </row>
    <row r="53" spans="1:10" ht="30" customHeight="1">
      <c r="A53" s="130">
        <v>16</v>
      </c>
      <c r="B53" s="9"/>
      <c r="C53" s="136" t="s">
        <v>203</v>
      </c>
      <c r="D53" s="136"/>
      <c r="E53" s="132" t="s">
        <v>203</v>
      </c>
      <c r="F53" s="132" t="s">
        <v>203</v>
      </c>
      <c r="G53" s="137"/>
      <c r="H53" s="138">
        <v>0.15</v>
      </c>
      <c r="I53" s="135">
        <f t="shared" si="2"/>
        <v>0.15</v>
      </c>
      <c r="J53" s="135"/>
    </row>
    <row r="54" spans="1:10" ht="30" customHeight="1">
      <c r="A54" s="130">
        <v>17</v>
      </c>
      <c r="B54" s="131"/>
      <c r="C54" s="132" t="s">
        <v>204</v>
      </c>
      <c r="D54" s="136"/>
      <c r="E54" s="132" t="s">
        <v>205</v>
      </c>
      <c r="F54" s="136" t="s">
        <v>206</v>
      </c>
      <c r="G54" s="137"/>
      <c r="H54" s="138">
        <v>0.2</v>
      </c>
      <c r="I54" s="138">
        <f>H54</f>
        <v>0.2</v>
      </c>
      <c r="J54" s="137"/>
    </row>
    <row r="55" spans="1:10" ht="30" customHeight="1">
      <c r="A55" s="130">
        <v>18</v>
      </c>
      <c r="B55" s="131"/>
      <c r="C55" s="136" t="s">
        <v>207</v>
      </c>
      <c r="D55" s="126"/>
      <c r="E55" s="127" t="s">
        <v>208</v>
      </c>
      <c r="F55" s="127" t="s">
        <v>209</v>
      </c>
      <c r="G55" s="128"/>
      <c r="H55" s="138">
        <v>0.1</v>
      </c>
      <c r="I55" s="138">
        <f>H55</f>
        <v>0.1</v>
      </c>
      <c r="J55" s="137"/>
    </row>
    <row r="56" spans="1:10" ht="30" customHeight="1">
      <c r="A56" s="130">
        <v>19</v>
      </c>
      <c r="B56" s="131"/>
      <c r="C56" s="132" t="s">
        <v>210</v>
      </c>
      <c r="D56" s="136"/>
      <c r="E56" s="132" t="s">
        <v>211</v>
      </c>
      <c r="F56" s="132" t="s">
        <v>212</v>
      </c>
      <c r="G56" s="137"/>
      <c r="H56" s="138">
        <v>0.2</v>
      </c>
      <c r="I56" s="138">
        <f>H56</f>
        <v>0.2</v>
      </c>
      <c r="J56" s="137"/>
    </row>
  </sheetData>
  <sheetProtection/>
  <mergeCells count="4">
    <mergeCell ref="A2:I2"/>
    <mergeCell ref="A3:I3"/>
    <mergeCell ref="D27:F27"/>
    <mergeCell ref="E28:F28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GIGABYTE_H61</dc:creator>
  <cp:keywords/>
  <dc:description/>
  <cp:lastModifiedBy>DELL</cp:lastModifiedBy>
  <cp:lastPrinted>2022-11-01T09:16:18Z</cp:lastPrinted>
  <dcterms:created xsi:type="dcterms:W3CDTF">2018-03-12T02:43:02Z</dcterms:created>
  <dcterms:modified xsi:type="dcterms:W3CDTF">2022-11-01T09:16:54Z</dcterms:modified>
  <cp:category/>
  <cp:version/>
  <cp:contentType/>
  <cp:contentStatus/>
</cp:coreProperties>
</file>